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č. 89 - Areál lihovaru - Velká Losenice\č. 89b - Lihovar - Velká Losenice\02_Budova B, C\Budova C\Výkaz výměr\"/>
    </mc:Choice>
  </mc:AlternateContent>
  <xr:revisionPtr revIDLastSave="0" documentId="13_ncr:1_{BC2C41BA-6698-4E28-9084-921A7B505C8A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Pokyny pro vyplnění" sheetId="11" state="hidden" r:id="rId1"/>
    <sheet name="R-celkový" sheetId="1" r:id="rId2"/>
    <sheet name="VzorPolozky" sheetId="10" state="hidden" r:id="rId3"/>
    <sheet name="Budova C" sheetId="12" r:id="rId4"/>
    <sheet name="EL" sheetId="13" r:id="rId5"/>
  </sheets>
  <externalReferences>
    <externalReference r:id="rId6"/>
  </externalReferences>
  <definedNames>
    <definedName name="_xlnm._FilterDatabase" localSheetId="3" hidden="1">'Budova C'!$A$7:$BH$193</definedName>
    <definedName name="CelkemDPHVypocet" localSheetId="1">'R-celkový'!$H$40</definedName>
    <definedName name="CenaCelkem">'R-celkový'!$G$29</definedName>
    <definedName name="CenaCelkemBezDPH">'R-celkový'!$G$28</definedName>
    <definedName name="CenaCelkemVypocet" localSheetId="1">'R-celkový'!$I$40</definedName>
    <definedName name="cisloobjektu">'R-celkový'!$C$3</definedName>
    <definedName name="CisloRozpoctu">'[1]Krycí list'!$C$2</definedName>
    <definedName name="CisloStavby" localSheetId="1">'R-celkový'!$C$2</definedName>
    <definedName name="cislostavby">'[1]Krycí list'!$A$7</definedName>
    <definedName name="CisloStavebnihoRozpoctu">'R-celkový'!$D$4</definedName>
    <definedName name="dadresa">'R-celkový'!$D$12:$G$12</definedName>
    <definedName name="DIČ" localSheetId="1">'R-celkový'!$I$12</definedName>
    <definedName name="dmisto">'R-celkový'!$D$13:$G$13</definedName>
    <definedName name="DPHSni">'R-celkový'!$G$24</definedName>
    <definedName name="DPHZakl">'R-celkový'!$G$26</definedName>
    <definedName name="dpsc" localSheetId="1">'R-celkový'!$C$13</definedName>
    <definedName name="IČO" localSheetId="1">'R-celkový'!$I$11</definedName>
    <definedName name="Mena">'R-celkový'!$J$29</definedName>
    <definedName name="MistoStavby">'R-celkový'!$D$4</definedName>
    <definedName name="nazevobjektu">'R-celkový'!$D$3</definedName>
    <definedName name="NazevRozpoctu">'[1]Krycí list'!$D$2</definedName>
    <definedName name="NazevStavby" localSheetId="1">'R-celkový'!$D$2</definedName>
    <definedName name="nazevstavby">'[1]Krycí list'!$C$7</definedName>
    <definedName name="NazevStavebnihoRozpoctu">'R-celkový'!$E$4</definedName>
    <definedName name="oadresa">'R-celkový'!$D$6</definedName>
    <definedName name="Objednatel" localSheetId="1">'R-celkový'!$D$5</definedName>
    <definedName name="Objekt" localSheetId="1">'R-celkový'!$B$38</definedName>
    <definedName name="_xlnm.Print_Area" localSheetId="3">'Budova C'!$A$1:$U$192</definedName>
    <definedName name="_xlnm.Print_Area" localSheetId="1">'R-celkový'!$A$1:$J$68</definedName>
    <definedName name="odic" localSheetId="1">'R-celkový'!$I$6</definedName>
    <definedName name="oico" localSheetId="1">'R-celkový'!$I$5</definedName>
    <definedName name="omisto" localSheetId="1">'R-celkový'!$D$7</definedName>
    <definedName name="onazev" localSheetId="1">'R-celkový'!$D$6</definedName>
    <definedName name="opsc" localSheetId="1">'R-celkový'!$C$7</definedName>
    <definedName name="padresa">'R-celkový'!$D$9</definedName>
    <definedName name="pdic">'R-celkový'!$I$9</definedName>
    <definedName name="pico">'R-celkový'!$I$8</definedName>
    <definedName name="pmisto">'R-celkový'!$D$10</definedName>
    <definedName name="PocetMJ">#REF!</definedName>
    <definedName name="PoptavkaID">'R-celkový'!$A$1</definedName>
    <definedName name="pPSC">'R-celkový'!$C$10</definedName>
    <definedName name="Projektant">'R-celkový'!$D$8</definedName>
    <definedName name="SazbaDPH1" localSheetId="1">'R-celkový'!$E$23</definedName>
    <definedName name="SazbaDPH1">'[1]Krycí list'!$C$30</definedName>
    <definedName name="SazbaDPH2" localSheetId="1">'R-celkový'!$E$25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'R-celkový'!$D$14</definedName>
    <definedName name="Z_B7E7C763_C459_487D_8ABA_5CFDDFBD5A84_.wvu.Cols" localSheetId="1" hidden="1">'R-celkový'!$A:$A</definedName>
    <definedName name="Z_B7E7C763_C459_487D_8ABA_5CFDDFBD5A84_.wvu.PrintArea" localSheetId="1" hidden="1">'R-celkový'!$B$1:$J$36</definedName>
    <definedName name="ZakladDPHSni">'R-celkový'!$G$23</definedName>
    <definedName name="ZakladDPHSniVypocet" localSheetId="1">'R-celkový'!$F$40</definedName>
    <definedName name="ZakladDPHZakl">'R-celkový'!$G$25</definedName>
    <definedName name="ZakladDPHZaklVypocet" localSheetId="1">'R-celkový'!$G$40</definedName>
    <definedName name="ZaObjednatele">'R-celkový'!$G$34</definedName>
    <definedName name="Zaokrouhleni">'R-celkový'!$G$27</definedName>
    <definedName name="ZaZhotovitele">'R-celkový'!$D$34</definedName>
    <definedName name="Zhotovitel">'R-celkový'!$D$11:$G$11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" l="1"/>
  <c r="G187" i="12"/>
  <c r="G192" i="12"/>
  <c r="G191" i="12"/>
  <c r="G190" i="12"/>
  <c r="G188" i="12"/>
  <c r="G185" i="12"/>
  <c r="G184" i="12"/>
  <c r="G183" i="12"/>
  <c r="G181" i="12"/>
  <c r="G179" i="12"/>
  <c r="G178" i="12"/>
  <c r="G177" i="12"/>
  <c r="G176" i="12"/>
  <c r="G174" i="12"/>
  <c r="G173" i="12"/>
  <c r="G171" i="12"/>
  <c r="G170" i="12"/>
  <c r="G168" i="12"/>
  <c r="G167" i="12"/>
  <c r="G165" i="12"/>
  <c r="G164" i="12"/>
  <c r="G162" i="12"/>
  <c r="G155" i="12"/>
  <c r="G154" i="12"/>
  <c r="G152" i="12"/>
  <c r="G151" i="12"/>
  <c r="G149" i="12"/>
  <c r="G148" i="12"/>
  <c r="G146" i="12"/>
  <c r="G144" i="12"/>
  <c r="G142" i="12"/>
  <c r="G140" i="12"/>
  <c r="G128" i="12"/>
  <c r="G126" i="12"/>
  <c r="G125" i="12"/>
  <c r="G122" i="12"/>
  <c r="G119" i="12"/>
  <c r="G115" i="12"/>
  <c r="G112" i="12"/>
  <c r="G110" i="12"/>
  <c r="G107" i="12"/>
  <c r="G103" i="12"/>
  <c r="G100" i="12"/>
  <c r="G99" i="12"/>
  <c r="G98" i="12"/>
  <c r="G96" i="12"/>
  <c r="G95" i="12"/>
  <c r="G94" i="12"/>
  <c r="G93" i="12"/>
  <c r="G92" i="12"/>
  <c r="G90" i="12"/>
  <c r="G87" i="12"/>
  <c r="G86" i="12"/>
  <c r="G85" i="12"/>
  <c r="G80" i="12"/>
  <c r="G78" i="12"/>
  <c r="G75" i="12"/>
  <c r="G73" i="12"/>
  <c r="G71" i="12"/>
  <c r="G68" i="12"/>
  <c r="G66" i="12"/>
  <c r="G61" i="12"/>
  <c r="G60" i="12"/>
  <c r="G57" i="12"/>
  <c r="G52" i="12"/>
  <c r="G49" i="12"/>
  <c r="G47" i="12"/>
  <c r="G46" i="12"/>
  <c r="G43" i="12"/>
  <c r="G38" i="12"/>
  <c r="G37" i="12"/>
  <c r="G35" i="12"/>
  <c r="G32" i="12"/>
  <c r="G30" i="12"/>
  <c r="G27" i="12"/>
  <c r="G24" i="12"/>
  <c r="G20" i="12"/>
  <c r="G15" i="12"/>
  <c r="G11" i="12"/>
  <c r="G9" i="12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E33" i="13"/>
  <c r="G33" i="13" s="1"/>
  <c r="G32" i="13"/>
  <c r="G31" i="13"/>
  <c r="G30" i="13"/>
  <c r="G29" i="13"/>
  <c r="G28" i="13"/>
  <c r="G27" i="13"/>
  <c r="G26" i="13"/>
  <c r="G25" i="13"/>
  <c r="G24" i="13"/>
  <c r="G23" i="13"/>
  <c r="G22" i="13"/>
  <c r="E21" i="13"/>
  <c r="G21" i="13" s="1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1" i="13" l="1"/>
  <c r="G8" i="12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5" i="12"/>
  <c r="K15" i="12"/>
  <c r="M15" i="12"/>
  <c r="O15" i="12"/>
  <c r="Q15" i="12"/>
  <c r="U15" i="12"/>
  <c r="I20" i="12"/>
  <c r="K20" i="12"/>
  <c r="M20" i="12"/>
  <c r="O20" i="12"/>
  <c r="Q20" i="12"/>
  <c r="U20" i="12"/>
  <c r="I24" i="12"/>
  <c r="K24" i="12"/>
  <c r="M24" i="12"/>
  <c r="O24" i="12"/>
  <c r="Q24" i="12"/>
  <c r="U24" i="12"/>
  <c r="I27" i="12"/>
  <c r="K27" i="12"/>
  <c r="M27" i="12"/>
  <c r="O27" i="12"/>
  <c r="Q27" i="12"/>
  <c r="U27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G34" i="12"/>
  <c r="I48" i="1" s="1"/>
  <c r="I35" i="12"/>
  <c r="K35" i="12"/>
  <c r="M35" i="12"/>
  <c r="O35" i="12"/>
  <c r="Q35" i="12"/>
  <c r="U35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43" i="12"/>
  <c r="K43" i="12"/>
  <c r="M43" i="12"/>
  <c r="O43" i="12"/>
  <c r="Q43" i="12"/>
  <c r="U43" i="12"/>
  <c r="G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G51" i="12"/>
  <c r="I52" i="12"/>
  <c r="K52" i="12"/>
  <c r="M52" i="12"/>
  <c r="O52" i="12"/>
  <c r="Q52" i="12"/>
  <c r="U52" i="12"/>
  <c r="I57" i="12"/>
  <c r="K57" i="12"/>
  <c r="M57" i="12"/>
  <c r="O57" i="12"/>
  <c r="Q57" i="12"/>
  <c r="U57" i="12"/>
  <c r="G59" i="12"/>
  <c r="I51" i="1" s="1"/>
  <c r="I60" i="12"/>
  <c r="K60" i="12"/>
  <c r="M60" i="12"/>
  <c r="O60" i="12"/>
  <c r="Q60" i="12"/>
  <c r="U60" i="12"/>
  <c r="I61" i="12"/>
  <c r="K61" i="12"/>
  <c r="M61" i="12"/>
  <c r="O61" i="12"/>
  <c r="Q61" i="12"/>
  <c r="U61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G70" i="12"/>
  <c r="I52" i="1" s="1"/>
  <c r="I71" i="12"/>
  <c r="K71" i="12"/>
  <c r="K70" i="12" s="1"/>
  <c r="M71" i="12"/>
  <c r="O71" i="12"/>
  <c r="Q71" i="12"/>
  <c r="U71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G77" i="12"/>
  <c r="I53" i="1" s="1"/>
  <c r="I78" i="12"/>
  <c r="K78" i="12"/>
  <c r="M78" i="12"/>
  <c r="O78" i="12"/>
  <c r="Q78" i="12"/>
  <c r="U78" i="12"/>
  <c r="I80" i="12"/>
  <c r="K80" i="12"/>
  <c r="M80" i="12"/>
  <c r="O80" i="12"/>
  <c r="Q80" i="12"/>
  <c r="U80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G89" i="12"/>
  <c r="I54" i="1" s="1"/>
  <c r="I90" i="12"/>
  <c r="K90" i="12"/>
  <c r="M90" i="12"/>
  <c r="O90" i="12"/>
  <c r="Q90" i="12"/>
  <c r="U90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G97" i="12"/>
  <c r="I55" i="1" s="1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3" i="12"/>
  <c r="K103" i="12"/>
  <c r="M103" i="12"/>
  <c r="O103" i="12"/>
  <c r="Q103" i="12"/>
  <c r="U103" i="12"/>
  <c r="G106" i="12"/>
  <c r="I56" i="1" s="1"/>
  <c r="I107" i="12"/>
  <c r="K107" i="12"/>
  <c r="M107" i="12"/>
  <c r="O107" i="12"/>
  <c r="Q107" i="12"/>
  <c r="U107" i="12"/>
  <c r="I110" i="12"/>
  <c r="K110" i="12"/>
  <c r="M110" i="12"/>
  <c r="O110" i="12"/>
  <c r="Q110" i="12"/>
  <c r="U110" i="12"/>
  <c r="I112" i="12"/>
  <c r="K112" i="12"/>
  <c r="M112" i="12"/>
  <c r="O112" i="12"/>
  <c r="Q112" i="12"/>
  <c r="U112" i="12"/>
  <c r="I115" i="12"/>
  <c r="K115" i="12"/>
  <c r="M115" i="12"/>
  <c r="O115" i="12"/>
  <c r="Q115" i="12"/>
  <c r="U115" i="12"/>
  <c r="I119" i="12"/>
  <c r="K119" i="12"/>
  <c r="M119" i="12"/>
  <c r="O119" i="12"/>
  <c r="Q119" i="12"/>
  <c r="U119" i="12"/>
  <c r="I122" i="12"/>
  <c r="K122" i="12"/>
  <c r="M122" i="12"/>
  <c r="O122" i="12"/>
  <c r="Q122" i="12"/>
  <c r="U122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G127" i="12"/>
  <c r="I57" i="1" s="1"/>
  <c r="K127" i="12"/>
  <c r="I128" i="12"/>
  <c r="I127" i="12" s="1"/>
  <c r="K128" i="12"/>
  <c r="M128" i="12"/>
  <c r="M127" i="12" s="1"/>
  <c r="O128" i="12"/>
  <c r="O127" i="12" s="1"/>
  <c r="Q128" i="12"/>
  <c r="Q127" i="12" s="1"/>
  <c r="U128" i="12"/>
  <c r="U127" i="12" s="1"/>
  <c r="G139" i="12"/>
  <c r="I58" i="1" s="1"/>
  <c r="I140" i="12"/>
  <c r="K140" i="12"/>
  <c r="M140" i="12"/>
  <c r="O140" i="12"/>
  <c r="Q140" i="12"/>
  <c r="U140" i="12"/>
  <c r="I142" i="12"/>
  <c r="K142" i="12"/>
  <c r="M142" i="12"/>
  <c r="O142" i="12"/>
  <c r="Q142" i="12"/>
  <c r="U142" i="12"/>
  <c r="G143" i="12"/>
  <c r="I59" i="1" s="1"/>
  <c r="I144" i="12"/>
  <c r="K144" i="12"/>
  <c r="M144" i="12"/>
  <c r="O144" i="12"/>
  <c r="Q144" i="12"/>
  <c r="U144" i="12"/>
  <c r="I146" i="12"/>
  <c r="K146" i="12"/>
  <c r="M146" i="12"/>
  <c r="O146" i="12"/>
  <c r="Q146" i="12"/>
  <c r="U146" i="12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I151" i="12"/>
  <c r="K151" i="12"/>
  <c r="M151" i="12"/>
  <c r="O151" i="12"/>
  <c r="Q151" i="12"/>
  <c r="U151" i="12"/>
  <c r="I152" i="12"/>
  <c r="K152" i="12"/>
  <c r="M152" i="12"/>
  <c r="O152" i="12"/>
  <c r="Q152" i="12"/>
  <c r="U152" i="12"/>
  <c r="G153" i="12"/>
  <c r="I60" i="1" s="1"/>
  <c r="I154" i="12"/>
  <c r="K154" i="12"/>
  <c r="M154" i="12"/>
  <c r="O154" i="12"/>
  <c r="Q154" i="12"/>
  <c r="U154" i="12"/>
  <c r="I155" i="12"/>
  <c r="K155" i="12"/>
  <c r="M155" i="12"/>
  <c r="O155" i="12"/>
  <c r="Q155" i="12"/>
  <c r="U155" i="12"/>
  <c r="I162" i="12"/>
  <c r="K162" i="12"/>
  <c r="M162" i="12"/>
  <c r="O162" i="12"/>
  <c r="Q162" i="12"/>
  <c r="U162" i="12"/>
  <c r="G163" i="12"/>
  <c r="I61" i="1" s="1"/>
  <c r="I164" i="12"/>
  <c r="K164" i="12"/>
  <c r="M164" i="12"/>
  <c r="O164" i="12"/>
  <c r="Q164" i="12"/>
  <c r="U164" i="12"/>
  <c r="I165" i="12"/>
  <c r="K165" i="12"/>
  <c r="M165" i="12"/>
  <c r="O165" i="12"/>
  <c r="Q165" i="12"/>
  <c r="U165" i="12"/>
  <c r="G166" i="12"/>
  <c r="I62" i="1" s="1"/>
  <c r="I167" i="12"/>
  <c r="K167" i="12"/>
  <c r="M167" i="12"/>
  <c r="O167" i="12"/>
  <c r="Q167" i="12"/>
  <c r="U167" i="12"/>
  <c r="I168" i="12"/>
  <c r="K168" i="12"/>
  <c r="M168" i="12"/>
  <c r="O168" i="12"/>
  <c r="Q168" i="12"/>
  <c r="U168" i="12"/>
  <c r="I170" i="12"/>
  <c r="K170" i="12"/>
  <c r="M170" i="12"/>
  <c r="O170" i="12"/>
  <c r="Q170" i="12"/>
  <c r="U170" i="12"/>
  <c r="I171" i="12"/>
  <c r="K171" i="12"/>
  <c r="M171" i="12"/>
  <c r="O171" i="12"/>
  <c r="Q171" i="12"/>
  <c r="U171" i="12"/>
  <c r="G172" i="12"/>
  <c r="I63" i="1" s="1"/>
  <c r="I173" i="12"/>
  <c r="K173" i="12"/>
  <c r="M173" i="12"/>
  <c r="O173" i="12"/>
  <c r="Q173" i="12"/>
  <c r="U173" i="12"/>
  <c r="I174" i="12"/>
  <c r="K174" i="12"/>
  <c r="M174" i="12"/>
  <c r="O174" i="12"/>
  <c r="Q174" i="12"/>
  <c r="U174" i="12"/>
  <c r="G175" i="12"/>
  <c r="I64" i="1" s="1"/>
  <c r="I176" i="12"/>
  <c r="K176" i="12"/>
  <c r="M176" i="12"/>
  <c r="O176" i="12"/>
  <c r="Q176" i="12"/>
  <c r="U176" i="12"/>
  <c r="I177" i="12"/>
  <c r="K177" i="12"/>
  <c r="M177" i="12"/>
  <c r="O177" i="12"/>
  <c r="Q177" i="12"/>
  <c r="U177" i="12"/>
  <c r="I178" i="12"/>
  <c r="K178" i="12"/>
  <c r="M178" i="12"/>
  <c r="O178" i="12"/>
  <c r="Q178" i="12"/>
  <c r="U178" i="12"/>
  <c r="I179" i="12"/>
  <c r="K179" i="12"/>
  <c r="M179" i="12"/>
  <c r="O179" i="12"/>
  <c r="Q179" i="12"/>
  <c r="U179" i="12"/>
  <c r="G180" i="12"/>
  <c r="I65" i="1" s="1"/>
  <c r="I181" i="12"/>
  <c r="K181" i="12"/>
  <c r="M181" i="12"/>
  <c r="O181" i="12"/>
  <c r="Q181" i="12"/>
  <c r="U181" i="12"/>
  <c r="I183" i="12"/>
  <c r="K183" i="12"/>
  <c r="M183" i="12"/>
  <c r="O183" i="12"/>
  <c r="Q183" i="12"/>
  <c r="U183" i="12"/>
  <c r="I184" i="12"/>
  <c r="K184" i="12"/>
  <c r="M184" i="12"/>
  <c r="O184" i="12"/>
  <c r="Q184" i="12"/>
  <c r="U184" i="12"/>
  <c r="I185" i="12"/>
  <c r="K185" i="12"/>
  <c r="M185" i="12"/>
  <c r="O185" i="12"/>
  <c r="Q185" i="12"/>
  <c r="U185" i="12"/>
  <c r="G186" i="12"/>
  <c r="I66" i="1" s="1"/>
  <c r="I18" i="1" s="1"/>
  <c r="I187" i="12"/>
  <c r="K187" i="12"/>
  <c r="M187" i="12"/>
  <c r="M186" i="12" s="1"/>
  <c r="O187" i="12"/>
  <c r="Q187" i="12"/>
  <c r="Q186" i="12" s="1"/>
  <c r="U187" i="12"/>
  <c r="U186" i="12" s="1"/>
  <c r="I188" i="12"/>
  <c r="K188" i="12"/>
  <c r="M188" i="12"/>
  <c r="O188" i="12"/>
  <c r="Q188" i="12"/>
  <c r="U188" i="12"/>
  <c r="G189" i="12"/>
  <c r="I67" i="1" s="1"/>
  <c r="I19" i="1" s="1"/>
  <c r="I190" i="12"/>
  <c r="K190" i="12"/>
  <c r="M190" i="12"/>
  <c r="O190" i="12"/>
  <c r="Q190" i="12"/>
  <c r="U190" i="12"/>
  <c r="I191" i="12"/>
  <c r="K191" i="12"/>
  <c r="M191" i="12"/>
  <c r="O191" i="12"/>
  <c r="Q191" i="12"/>
  <c r="U191" i="12"/>
  <c r="I192" i="12"/>
  <c r="K192" i="12"/>
  <c r="M192" i="12"/>
  <c r="O192" i="12"/>
  <c r="Q192" i="12"/>
  <c r="U192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M163" i="12" l="1"/>
  <c r="I17" i="1"/>
  <c r="I49" i="1"/>
  <c r="I68" i="1" s="1"/>
  <c r="I16" i="1"/>
  <c r="I21" i="1" s="1"/>
  <c r="G25" i="1" s="1"/>
  <c r="K163" i="12"/>
  <c r="K186" i="12"/>
  <c r="O70" i="12"/>
  <c r="M59" i="12"/>
  <c r="Q59" i="12"/>
  <c r="Q45" i="12"/>
  <c r="K175" i="12"/>
  <c r="U166" i="12"/>
  <c r="K166" i="12"/>
  <c r="K139" i="12"/>
  <c r="O77" i="12"/>
  <c r="Q70" i="12"/>
  <c r="M70" i="12"/>
  <c r="M51" i="12"/>
  <c r="I51" i="12"/>
  <c r="U172" i="12"/>
  <c r="M172" i="12"/>
  <c r="O172" i="12"/>
  <c r="I139" i="12"/>
  <c r="O97" i="12"/>
  <c r="K97" i="12"/>
  <c r="U77" i="12"/>
  <c r="U51" i="12"/>
  <c r="U89" i="12"/>
  <c r="Q139" i="12"/>
  <c r="M189" i="12"/>
  <c r="I163" i="12"/>
  <c r="K153" i="12"/>
  <c r="Q143" i="12"/>
  <c r="I143" i="12"/>
  <c r="I166" i="12"/>
  <c r="M153" i="12"/>
  <c r="I153" i="12"/>
  <c r="U45" i="12"/>
  <c r="I8" i="12"/>
  <c r="U189" i="12"/>
  <c r="O186" i="12"/>
  <c r="Q180" i="12"/>
  <c r="I180" i="12"/>
  <c r="Q172" i="12"/>
  <c r="U163" i="12"/>
  <c r="O163" i="12"/>
  <c r="M139" i="12"/>
  <c r="I97" i="12"/>
  <c r="M77" i="12"/>
  <c r="Q77" i="12"/>
  <c r="K51" i="12"/>
  <c r="Q34" i="12"/>
  <c r="Q189" i="12"/>
  <c r="Q163" i="12"/>
  <c r="O139" i="12"/>
  <c r="I106" i="12"/>
  <c r="Q89" i="12"/>
  <c r="O59" i="12"/>
  <c r="K59" i="12"/>
  <c r="O34" i="12"/>
  <c r="O175" i="12"/>
  <c r="U175" i="12"/>
  <c r="M166" i="12"/>
  <c r="Q166" i="12"/>
  <c r="U143" i="12"/>
  <c r="O143" i="12"/>
  <c r="O106" i="12"/>
  <c r="U106" i="12"/>
  <c r="O89" i="12"/>
  <c r="I70" i="12"/>
  <c r="I59" i="12"/>
  <c r="O45" i="12"/>
  <c r="K45" i="12"/>
  <c r="U8" i="12"/>
  <c r="O8" i="12"/>
  <c r="I186" i="12"/>
  <c r="K180" i="12"/>
  <c r="U180" i="12"/>
  <c r="O180" i="12"/>
  <c r="K172" i="12"/>
  <c r="O166" i="12"/>
  <c r="Q153" i="12"/>
  <c r="M143" i="12"/>
  <c r="U97" i="12"/>
  <c r="K77" i="12"/>
  <c r="U70" i="12"/>
  <c r="Q51" i="12"/>
  <c r="M45" i="12"/>
  <c r="I45" i="12"/>
  <c r="Q8" i="12"/>
  <c r="M8" i="12"/>
  <c r="O189" i="12"/>
  <c r="K189" i="12"/>
  <c r="M180" i="12"/>
  <c r="I172" i="12"/>
  <c r="U153" i="12"/>
  <c r="O153" i="12"/>
  <c r="M97" i="12"/>
  <c r="Q97" i="12"/>
  <c r="I77" i="12"/>
  <c r="O51" i="12"/>
  <c r="M34" i="12"/>
  <c r="I34" i="12"/>
  <c r="I189" i="12"/>
  <c r="I175" i="12"/>
  <c r="Q175" i="12"/>
  <c r="M175" i="12"/>
  <c r="U139" i="12"/>
  <c r="Q106" i="12"/>
  <c r="M106" i="12"/>
  <c r="M89" i="12"/>
  <c r="I89" i="12"/>
  <c r="U59" i="12"/>
  <c r="U34" i="12"/>
  <c r="K34" i="12"/>
  <c r="K143" i="12"/>
  <c r="K106" i="12"/>
  <c r="K89" i="12"/>
  <c r="K8" i="12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<sst xmlns="http://schemas.openxmlformats.org/spreadsheetml/2006/main" count="888" uniqueCount="474">
  <si>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</si>
  <si>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</si>
  <si>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</si>
  <si>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</si>
  <si>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</si>
  <si>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</si>
  <si>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</si>
  <si>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</si>
  <si>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</si>
  <si>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</si>
  <si>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</si>
  <si>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</si>
  <si>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</si>
  <si>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</si>
  <si>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</si>
  <si>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</si>
  <si>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</si>
  <si>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</si>
  <si>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</si>
  <si>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</si>
  <si>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</si>
  <si>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</si>
  <si>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</si>
  <si>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</si>
  <si>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</si>
  <si>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</si>
  <si>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</si>
  <si>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</si>
  <si>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</si>
  <si>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</si>
  <si>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</si>
  <si>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</si>
  <si>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</si>
  <si>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</si>
  <si>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</si>
  <si>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</si>
  <si>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</si>
  <si>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</si>
  <si>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</si>
  <si>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</si>
  <si>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</si>
  <si>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</si>
  <si>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</si>
  <si>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Velká Losenice</t>
  </si>
  <si>
    <t>Rozpočet:</t>
  </si>
  <si>
    <t>Misto</t>
  </si>
  <si>
    <t>Rekonstrukce areálu bývalého lihovaru ve Velké Losenici - BUDOVA C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</si>
  <si>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</si>
  <si>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</si>
  <si>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</si>
  <si>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</si>
  <si>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</si>
  <si>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</si>
  <si>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</si>
  <si>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</si>
  <si>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</si>
  <si>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</si>
  <si>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</si>
  <si>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</si>
  <si>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</si>
  <si>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</si>
  <si>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</si>
  <si>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</si>
  <si>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</si>
  <si>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</si>
  <si>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</si>
  <si>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</si>
  <si>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</si>
  <si>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</si>
  <si>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</si>
  <si>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</si>
  <si>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</si>
  <si>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</si>
  <si>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</si>
  <si>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</si>
  <si>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</si>
  <si>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</si>
  <si>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</si>
  <si>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</si>
  <si>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</si>
  <si>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</si>
  <si>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</si>
  <si>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</si>
  <si>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</si>
  <si>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</si>
  <si>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</si>
  <si>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</si>
  <si>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</si>
  <si>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</si>
  <si>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</si>
  <si>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</si>
  <si>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</si>
  <si>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</si>
  <si>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</si>
  <si>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</si>
  <si>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</si>
  <si>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</si>
  <si>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</si>
  <si>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</si>
  <si>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</si>
  <si>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</si>
  <si>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</si>
  <si>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</si>
  <si>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</si>
  <si>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</si>
  <si>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</si>
  <si>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</si>
  <si>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</si>
  <si>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</si>
  <si>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</si>
  <si>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</si>
  <si>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</si>
  <si>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</si>
  <si>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</si>
  <si>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</si>
  <si>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</si>
  <si>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</si>
  <si>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</si>
  <si>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</si>
  <si>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</si>
  <si>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</si>
  <si>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311112320RT3</t>
  </si>
  <si>
    <t>Stěna z tvárnic ztraceného bednění, tl. 20 cm, zalití tvárnic betonem C 20/25</t>
  </si>
  <si>
    <t>m2</t>
  </si>
  <si>
    <t>POL1_0</t>
  </si>
  <si>
    <t>1,2*(5,606+8,34+5,670+0,48+0,74+2,615)</t>
  </si>
  <si>
    <t>VV</t>
  </si>
  <si>
    <t>310239211RT2</t>
  </si>
  <si>
    <t>Zazdívka otvorů plochy do 4 m2 cihlami na MVC, s použitím suché maltové směsi</t>
  </si>
  <si>
    <t>m3</t>
  </si>
  <si>
    <t>0,701*1,05*2,02</t>
  </si>
  <si>
    <t>0,701*0,5*2,02</t>
  </si>
  <si>
    <t>0,833*1,558*2,02</t>
  </si>
  <si>
    <t>311231114R00</t>
  </si>
  <si>
    <t>Zdivo nosné cihelné z CPP na MVC</t>
  </si>
  <si>
    <t>dozdívka v místě dveří 1/De:0,55*2,615*3,7</t>
  </si>
  <si>
    <t>0,27*0,55*3,7</t>
  </si>
  <si>
    <t>štítové zdivo:0,698*9,148*(6,2-3,825)*0,5</t>
  </si>
  <si>
    <t>0,835*9,425*(6,2-3,825)*0,5</t>
  </si>
  <si>
    <t>311361821R00</t>
  </si>
  <si>
    <t>Výztuž nadzáklad. zdí z betonářské oceli 10505 (R)</t>
  </si>
  <si>
    <t>t</t>
  </si>
  <si>
    <t>pr. 10 mm - 0,62 kg/bm:</t>
  </si>
  <si>
    <t>svislá výztuž:(1,2+0,3)*8*(5,606+8,34+5,670+0,48+0,74+2,615)*0,00062*1,08</t>
  </si>
  <si>
    <t>vodorovná výztuž:(1,2/0,25)*2*(5,606+8,34+5,670+0,48+0,74+2,615)*0,00062*1,08</t>
  </si>
  <si>
    <t>317941123R00</t>
  </si>
  <si>
    <t>Osazení ocelových válcovaných nosníků  č.14-22, na cementovou maltu</t>
  </si>
  <si>
    <t>IPE 200 - 22,40 kg/m:</t>
  </si>
  <si>
    <t>a:3*4*0,0224</t>
  </si>
  <si>
    <t>13482715R</t>
  </si>
  <si>
    <t>Tyč průřezu IPE 200, hrubé, jakost oceli S235, 11375</t>
  </si>
  <si>
    <t>POL3_0</t>
  </si>
  <si>
    <t>a:3*4*0,0224*1,08</t>
  </si>
  <si>
    <t>346244381RT2</t>
  </si>
  <si>
    <t>Plentování ocelových nosníků výšky do 20 cm, s použitím suché maltové směsi</t>
  </si>
  <si>
    <t>0,2*4*2</t>
  </si>
  <si>
    <t>317234410RT2</t>
  </si>
  <si>
    <t>Vyzdívka mezi nosníky cihlami pálenými na MC, s použitím suché maltové směsi</t>
  </si>
  <si>
    <t>2*0,2*0,2*4+0,2*0,15*0,2*4*2</t>
  </si>
  <si>
    <t>417351111R00</t>
  </si>
  <si>
    <t>Bednění ztužujících věnců, obě strany - zřízení</t>
  </si>
  <si>
    <t>m</t>
  </si>
  <si>
    <t>2*7,625+9,148+9,425</t>
  </si>
  <si>
    <t>417351113R00</t>
  </si>
  <si>
    <t>Bednění ztužujících věnců, obě strany - odstranění</t>
  </si>
  <si>
    <t>417321315R00</t>
  </si>
  <si>
    <t>Ztužující pásy a věnce z betonu železového C 20/25</t>
  </si>
  <si>
    <t>9,148*0,698*0,325</t>
  </si>
  <si>
    <t>6,077*0,701*0,325</t>
  </si>
  <si>
    <t>9,425*0,833*0,325</t>
  </si>
  <si>
    <t>5,995*0,397*0,325</t>
  </si>
  <si>
    <t>417361821R00</t>
  </si>
  <si>
    <t>Výztuž ztužujících pásů a věnců z oceli 10505(R)</t>
  </si>
  <si>
    <t>odhad: 120 kg/m3:6,78480*120*0,001*1,08</t>
  </si>
  <si>
    <t>602021194R00</t>
  </si>
  <si>
    <t>D+M Fasádní penetrace</t>
  </si>
  <si>
    <t>602021187RW1</t>
  </si>
  <si>
    <t>D+M Silikonová omítka + transparentní nátěr - sokl, zrnitost 1,5 mm (S5)</t>
  </si>
  <si>
    <t>0,5*(9,148+7,625+9,425+4,7)</t>
  </si>
  <si>
    <t>602021187RV3</t>
  </si>
  <si>
    <t>D+M Tenkovrstvá dif. otevřená fasádní omítka, tl. 3,0 mm (S1, S2)</t>
  </si>
  <si>
    <t>115,17974-15,449</t>
  </si>
  <si>
    <t>612420016RAA</t>
  </si>
  <si>
    <t>Omítka stěn vnitřní vápenocementová štuková, montáž a demontáž pomocného lešení</t>
  </si>
  <si>
    <t>POL2_0</t>
  </si>
  <si>
    <t>3,5*(8,435+6,077+8,34+5,995)</t>
  </si>
  <si>
    <t>-otvory:-(1*2,02+3,6*3,55)</t>
  </si>
  <si>
    <t>štíty:(6,2-3,5)*5,67*0,5</t>
  </si>
  <si>
    <t>(6,2-3,5)*5,995*0,5</t>
  </si>
  <si>
    <t>610991111R00</t>
  </si>
  <si>
    <t>Zakrývání výplní vnitřních otvorů</t>
  </si>
  <si>
    <t>1*2,02+3,6*3,55</t>
  </si>
  <si>
    <t>622904112R00</t>
  </si>
  <si>
    <t>Očištění fasád tlakovou vodou složitost 1 - 2</t>
  </si>
  <si>
    <t>622421210R00</t>
  </si>
  <si>
    <t>Omítka vnější tepelně izolační tl. 3 cm</t>
  </si>
  <si>
    <t>(9,148+7,625+9,425+4,7)*3,725</t>
  </si>
  <si>
    <t>- otvory:-(1*2,02+3,6*3,55)</t>
  </si>
  <si>
    <t>štíty:7,625*(6,2-3,825)*0,5</t>
  </si>
  <si>
    <t>odměřeno z PD - Budova A - Pohled J:5,83</t>
  </si>
  <si>
    <t>622473186R00</t>
  </si>
  <si>
    <t>Příplatek za rohovník pro vnější omítky, (okna, dveře)</t>
  </si>
  <si>
    <t>2*3,55+3,6</t>
  </si>
  <si>
    <t>620991121R00</t>
  </si>
  <si>
    <t>Zakrývání výplní vnějších otvorů z lešení</t>
  </si>
  <si>
    <t>631315711RM1</t>
  </si>
  <si>
    <t>Mazanina betonová tl. 12 - 24 cm C 25/30, z betonu prostého (S4)</t>
  </si>
  <si>
    <t>55,62*0,2</t>
  </si>
  <si>
    <t>631361921RT5</t>
  </si>
  <si>
    <t>D+M Výztuž mazanin svařovanou sítí, průměr drátu  6,0, oka 150/150 mm (S4)</t>
  </si>
  <si>
    <t>3,03 kg/m2:55,62*0,00303*1,08</t>
  </si>
  <si>
    <t>631317105R00</t>
  </si>
  <si>
    <t>Řezání dilatační spáry hl. 0-50 mm, beton prostý</t>
  </si>
  <si>
    <t>8,375+6,04</t>
  </si>
  <si>
    <t>941955002R00</t>
  </si>
  <si>
    <t>Lešení lehké pomocné, výška podlahy do 1,9 m</t>
  </si>
  <si>
    <t>(8,375+6,04)*1,0</t>
  </si>
  <si>
    <t>941941031R00</t>
  </si>
  <si>
    <t>Montáž lešení leh.řad.s podlahami,š.do 1 m, H 10 m</t>
  </si>
  <si>
    <t>Pohled Z:9,148*(3,62-1,7)</t>
  </si>
  <si>
    <t>Pohled J:7,625*(6,2-1,7)</t>
  </si>
  <si>
    <t>Pohled V:9,425*(3,62-1,7)</t>
  </si>
  <si>
    <t>Pohled S:4,7*(6,2-1,7)</t>
  </si>
  <si>
    <t>941941831R00</t>
  </si>
  <si>
    <t>Demontáž lešení leh.řad.s podlahami,š.1 m, H 10 m</t>
  </si>
  <si>
    <t>941941191R00</t>
  </si>
  <si>
    <t>Příplatek za každý měsíc použití lešení k pol.1031</t>
  </si>
  <si>
    <t>941941502R00</t>
  </si>
  <si>
    <t xml:space="preserve">Doprava lešení pronaj-dovoz a odvoz sady do 250m2 </t>
  </si>
  <si>
    <t>km</t>
  </si>
  <si>
    <t>(91,12266/250)*20</t>
  </si>
  <si>
    <t>952901111R00</t>
  </si>
  <si>
    <t>Vyčištění budov o výšce podlaží do 4 m</t>
  </si>
  <si>
    <t>9,425*7,625</t>
  </si>
  <si>
    <t>953941312R00</t>
  </si>
  <si>
    <t>Osazení požárního hasicího přístroje na stěnu</t>
  </si>
  <si>
    <t>kus</t>
  </si>
  <si>
    <t>44984124R</t>
  </si>
  <si>
    <t>Přístroj hasicí práškový PG 6, 21A/113B</t>
  </si>
  <si>
    <t>953941391R00</t>
  </si>
  <si>
    <t>Revize požárního hasicího přístroje do 5 ks</t>
  </si>
  <si>
    <t>953941395R00</t>
  </si>
  <si>
    <t xml:space="preserve">Vystavení revizní zprávy-požární hasicí přístroj </t>
  </si>
  <si>
    <t>95394_RC01</t>
  </si>
  <si>
    <t>D+M Fotoluminiscenčních tabulek pro únikové cesty, atd. dle PBŘ</t>
  </si>
  <si>
    <t>soubor</t>
  </si>
  <si>
    <t>968071125R00</t>
  </si>
  <si>
    <t>Vyvěšení, zavěšení kovových křídel dveří pl. 2 m2</t>
  </si>
  <si>
    <t>968071126R00</t>
  </si>
  <si>
    <t>Vyvěšení, zavěšení kovových křídel dveří nad 2 m2</t>
  </si>
  <si>
    <t>968072455R00</t>
  </si>
  <si>
    <t>Vybourání kovových dveřních zárubní pl. do 2 m2</t>
  </si>
  <si>
    <t>0,8*1,97</t>
  </si>
  <si>
    <t>0,95*1,97</t>
  </si>
  <si>
    <t>968072456R00</t>
  </si>
  <si>
    <t>Vybourání kovových dveřních zárubní pl. nad 2 m2</t>
  </si>
  <si>
    <t>1,23*1,97</t>
  </si>
  <si>
    <t>1,3*1,97</t>
  </si>
  <si>
    <t>979081111R00</t>
  </si>
  <si>
    <t>Odvoz suti a vybour. hmot na skládku do 1 km</t>
  </si>
  <si>
    <t>0,57601</t>
  </si>
  <si>
    <t>6,14368</t>
  </si>
  <si>
    <t>979081121R00</t>
  </si>
  <si>
    <t>Příplatek k odvozu za každý další 1 km</t>
  </si>
  <si>
    <t>1 cesta 10 km:10*6,71969</t>
  </si>
  <si>
    <t>979951111R00</t>
  </si>
  <si>
    <t>Výkup kovů - železný šrot tl. do 4 mm</t>
  </si>
  <si>
    <t>0,26201</t>
  </si>
  <si>
    <t>0,314</t>
  </si>
  <si>
    <t>979990105R00</t>
  </si>
  <si>
    <t>Poplatek za skládku suti - cihelné výrobky, skupina odpadu 170102</t>
  </si>
  <si>
    <t>3,98662</t>
  </si>
  <si>
    <t>2,03306</t>
  </si>
  <si>
    <t>0,124</t>
  </si>
  <si>
    <t>978013191R00</t>
  </si>
  <si>
    <t>Otlučení omítek vnitřních stěn v rozsahu do 100 %</t>
  </si>
  <si>
    <t>3,7*(8,435+6,077+8,34+5,995)</t>
  </si>
  <si>
    <t>- otvory:-(1*2,02+3,6*3,55+1,05*2,02+1,558*2,02)</t>
  </si>
  <si>
    <t>978015251R00</t>
  </si>
  <si>
    <t>Otlučení omítek vnějších MVC v složit.1-4 do 40 %</t>
  </si>
  <si>
    <t>2.NP:1,5</t>
  </si>
  <si>
    <t>4*1,0</t>
  </si>
  <si>
    <t>973100020RA0</t>
  </si>
  <si>
    <t>Vysekání kapes ve zdivu z cihel, 30 x 30 x 30 cm</t>
  </si>
  <si>
    <t>673522305R</t>
  </si>
  <si>
    <t>D+M Folie difuzní, plošná hmotnost min. 200 g/m2</t>
  </si>
  <si>
    <t>998011002R00</t>
  </si>
  <si>
    <t>Přesun hmot pro budovy zděné výšky do 12 m</t>
  </si>
  <si>
    <t>65,00602</t>
  </si>
  <si>
    <t>19,70564</t>
  </si>
  <si>
    <t>0,49791</t>
  </si>
  <si>
    <t>4,89849</t>
  </si>
  <si>
    <t>2,56763</t>
  </si>
  <si>
    <t>28,28217</t>
  </si>
  <si>
    <t>1,77506</t>
  </si>
  <si>
    <t>0,01838</t>
  </si>
  <si>
    <t>0,00901</t>
  </si>
  <si>
    <t>0,02499</t>
  </si>
  <si>
    <t>713191221R00</t>
  </si>
  <si>
    <t>Dilatační pásek podél stěn výšky 100 mm vč.dodávky, (S4)</t>
  </si>
  <si>
    <t>8,34+6,607+8,435-3,6-1+2*0,55</t>
  </si>
  <si>
    <t>998713202R00</t>
  </si>
  <si>
    <t>Přesun hmot pro izolace tepelné, výšky do 12 m</t>
  </si>
  <si>
    <t>762332140R00</t>
  </si>
  <si>
    <t>Montáž vázaných krovů pravidelných do 450 cm2</t>
  </si>
  <si>
    <t>odhad: 120 kg/m3:9,08500*120*0,001*1,08</t>
  </si>
  <si>
    <t>60515280R</t>
  </si>
  <si>
    <t>Hranol stavební SM do 200 x 200 mm</t>
  </si>
  <si>
    <t>1,51*10,266</t>
  </si>
  <si>
    <t>762395000R00</t>
  </si>
  <si>
    <t>Spojovací a ochranné prostředky pro střechy</t>
  </si>
  <si>
    <t>762342203RT4</t>
  </si>
  <si>
    <t>Montáž laťování střech, vzdálenost latí 22 - 36 cm, včetně dodávky řeziva, latě 4/6 cm</t>
  </si>
  <si>
    <t>2,95*8,52</t>
  </si>
  <si>
    <t>762342206RT4</t>
  </si>
  <si>
    <t>Montáž kontralatí na vruty, s těsnicí páskou, včetně dodávky latí 4/6 cm</t>
  </si>
  <si>
    <t>998762202R00</t>
  </si>
  <si>
    <t>Přesun hmot pro tesařské konstrukce, výšky do 12 m</t>
  </si>
  <si>
    <t>763611232R00</t>
  </si>
  <si>
    <t>M.bednění střech z desek nad tl.18 mm,P+D,šroubo.</t>
  </si>
  <si>
    <t>60725017R</t>
  </si>
  <si>
    <t>Deska dřevoštěpková OSB 3 N tl. 25 mm</t>
  </si>
  <si>
    <t>2.NP:2,25*11,5</t>
  </si>
  <si>
    <t>- otvory:-(0,9*2,02)</t>
  </si>
  <si>
    <t>zazdívky:2*1,5*1,125</t>
  </si>
  <si>
    <t>1,57*1,125</t>
  </si>
  <si>
    <t>0,47*11,5</t>
  </si>
  <si>
    <t>dozdění štítů:0,3*9,5*2</t>
  </si>
  <si>
    <t>998763201R00</t>
  </si>
  <si>
    <t>Přesun hmot pro dřevostavby, výšky do 12 m</t>
  </si>
  <si>
    <t>764-1/K.RC01</t>
  </si>
  <si>
    <t>D+M Okapový systém vč. všech doplňků, (1/K), vč. spojovacího materiálu</t>
  </si>
  <si>
    <t>998764202R00</t>
  </si>
  <si>
    <t>Přesun hmot pro klempířské konstr., výšky do 12 m</t>
  </si>
  <si>
    <t>765331221RU1</t>
  </si>
  <si>
    <t>D+M Krytina betonová, např. cihelný odstítn, vč. všech doplňků, oplechování (upřesní investor)</t>
  </si>
  <si>
    <t>765331261RU1</t>
  </si>
  <si>
    <t>D+M Zakončení štítových hran taškami s ozubem, vč. všech doplňků</t>
  </si>
  <si>
    <t>2.NP:12</t>
  </si>
  <si>
    <t>765331231RU1</t>
  </si>
  <si>
    <t>D+M Hřebenáč vč. všech doplňků</t>
  </si>
  <si>
    <t>998765202R00</t>
  </si>
  <si>
    <t>Přesun hmot pro krytiny tvrdé, výšky do 12 m</t>
  </si>
  <si>
    <t>766-1/De.RC01</t>
  </si>
  <si>
    <t>D+M Venkovní dřevěné dveře, 1kř., L , 900/1970, (1/De), vč. zárubně, dle výpisu prvků</t>
  </si>
  <si>
    <t>ks</t>
  </si>
  <si>
    <t>998766202R00</t>
  </si>
  <si>
    <t>Přesun hmot pro truhlářské konstr., výšky do 12 m</t>
  </si>
  <si>
    <t>767-1/Z.RC01</t>
  </si>
  <si>
    <t>D+M Liniového odvodnění - žlab před vrata (1/Z) , vč. všech doplňků, betonové lože C16/20, dilatace</t>
  </si>
  <si>
    <t>kpl</t>
  </si>
  <si>
    <t>767-2/Z.RC02</t>
  </si>
  <si>
    <t>D+M Pozinkovaný rovnoramenný úhelník  (2/Z) , 50x50x5 mm - 3,6 m</t>
  </si>
  <si>
    <t>767-2/De.RC04</t>
  </si>
  <si>
    <t>D+M Kovová 2kř. vrata, vč. kovové zárubně (2/De) , 3500/3500, dle výpisu prvků</t>
  </si>
  <si>
    <t>998767202R00</t>
  </si>
  <si>
    <t>Přesun hmot pro zámečnické konstr., výšky do 12 m</t>
  </si>
  <si>
    <t>784011221RT2</t>
  </si>
  <si>
    <t>Zakrytí předmětů, včetně odstranění, včetně dodávky fólie tl. 0,04 mm</t>
  </si>
  <si>
    <t>7,27*11,5*2</t>
  </si>
  <si>
    <t>784011222RT2</t>
  </si>
  <si>
    <t>Zakrytí podlah, včetně odstranění, včetně papírové lepenky</t>
  </si>
  <si>
    <t>784191101R00</t>
  </si>
  <si>
    <t>Penetrace podkladu univerzální 1x</t>
  </si>
  <si>
    <t>784195222R00</t>
  </si>
  <si>
    <t>Malba, barva dle investora, bez penetrace, 2 x</t>
  </si>
  <si>
    <t>21-1.RC01</t>
  </si>
  <si>
    <t>Elektroinstalace - silnoproud, dle samostatného rozpočtu</t>
  </si>
  <si>
    <t>21-2.RC02</t>
  </si>
  <si>
    <t>Zednické zapravení po elektromontážích, silnoproud</t>
  </si>
  <si>
    <t>VRN.01</t>
  </si>
  <si>
    <t>Zařízení staveniště (vč. oplocení, označení stavby, úklid staveniště, atd.)</t>
  </si>
  <si>
    <t>VRN.02</t>
  </si>
  <si>
    <t>Kompletační činnost zhotovitele</t>
  </si>
  <si>
    <t>VRN.03</t>
  </si>
  <si>
    <t>Dokumentace skutečného provedení stavby</t>
  </si>
  <si>
    <t/>
  </si>
  <si>
    <t>END</t>
  </si>
  <si>
    <t>REVITALIZACE AAREÁLU BÝVALÉHO LYHOVARU  VE VELKÉ LOSENICI</t>
  </si>
  <si>
    <t>BUDOVA C</t>
  </si>
  <si>
    <t>ROZPOČET</t>
  </si>
  <si>
    <t>celkem (Kč)</t>
  </si>
  <si>
    <t>Elektromontáže SIL</t>
  </si>
  <si>
    <t>X1</t>
  </si>
  <si>
    <t xml:space="preserve">Výchozí revize NN </t>
  </si>
  <si>
    <t>X2</t>
  </si>
  <si>
    <t xml:space="preserve">Dokumentace skut. stavu </t>
  </si>
  <si>
    <t>X3</t>
  </si>
  <si>
    <t xml:space="preserve">Spolupráce s rev. technikem </t>
  </si>
  <si>
    <t>hod</t>
  </si>
  <si>
    <t>X4</t>
  </si>
  <si>
    <t xml:space="preserve">zapojení přívodního vedení rozvaděče RMS1 ve stávajícím rozvaděči R10 (vč. jističe 3B/32A a montážního materiálu) </t>
  </si>
  <si>
    <t>X5</t>
  </si>
  <si>
    <t>D+M rozváděč RMS2</t>
  </si>
  <si>
    <t>210 01-0555.RT2</t>
  </si>
  <si>
    <t>Osazení a připojení ekvipotenciální svorkovnice včetně dodávky svorkovnice EPS 2</t>
  </si>
  <si>
    <t>X6</t>
  </si>
  <si>
    <t>svítidlo ozn 1 (viz výpočet osvětlení)</t>
  </si>
  <si>
    <t>210201521R00</t>
  </si>
  <si>
    <t>M - Svítidlo LED technické stropní přisazené, závěsné</t>
  </si>
  <si>
    <t>210 11-0001.RT2</t>
  </si>
  <si>
    <t>Spínač nástěnný jednopól.- řaz. 1, obyč.prostředí včetně dodávky spínače 3553-01929</t>
  </si>
  <si>
    <t>Spínač nástěnný jednopól.- řaz. 1/0, obyč.prostředí včetně dodávky spínače 3553-80929</t>
  </si>
  <si>
    <t>210 11-1021.RT1</t>
  </si>
  <si>
    <t>Zásuvka domovní v krabici - provedení 2P+PE včetně dodávky zásuvky 5518-2929</t>
  </si>
  <si>
    <t>X8</t>
  </si>
  <si>
    <r>
      <t>Zásuvková skříň/rozvadnice 4x zás. 230V, 1x zás. 400V/16A vč. jištění a prodového chrániče s Ir</t>
    </r>
    <r>
      <rPr>
        <sz val="8"/>
        <rFont val="Calibri"/>
        <family val="2"/>
        <charset val="238"/>
      </rPr>
      <t>≤</t>
    </r>
    <r>
      <rPr>
        <sz val="10.4"/>
        <rFont val="Arial Narrow"/>
        <family val="2"/>
        <charset val="238"/>
      </rPr>
      <t>30mA</t>
    </r>
  </si>
  <si>
    <t>210 01-0015.RT2</t>
  </si>
  <si>
    <t>Trubka tuhá, bezhalogenová, uložená pevně 16 mm Trubka tuhá, bezhalogenová, uložená pevně 16 mm</t>
  </si>
  <si>
    <t>210 01-0017.RT2</t>
  </si>
  <si>
    <t>Trubka tuhá, bezhalogenová, uložená pevně 25 mm včetně dodávky trubky 1525 HF</t>
  </si>
  <si>
    <t>345-7114702R</t>
  </si>
  <si>
    <t>Trubka kabelová chránička korunková dn63, prostup přívodního kabelu do RMS1</t>
  </si>
  <si>
    <t>210 01-0301.RT2</t>
  </si>
  <si>
    <t>Krabice přístrojová KP 68, KZ 3, bez zapojení vč.dodávky KU 1904+víčko+2xšroub</t>
  </si>
  <si>
    <t>210 01-0321.RT1</t>
  </si>
  <si>
    <t>Krabice odbočná KR 68, se zapojením-kruhová vč.dodávky krabice 1903+svork+víčko</t>
  </si>
  <si>
    <t>210 01-0322.RT1</t>
  </si>
  <si>
    <t>Krabice odbočná KR 97, se zapojením-kruhová včetně dodávky KR 97</t>
  </si>
  <si>
    <t>210 80-0105.RT3</t>
  </si>
  <si>
    <t>Kabel CYKY 750 V 3x1,5 mm2 uložený pod omítkou včetně dodávky kabelu 3Cx1,5</t>
  </si>
  <si>
    <t>210 80-0106.RT3</t>
  </si>
  <si>
    <t>Kabel CYKY 750 V 3x2,5 mm2 uložený pod omítkou včetně dodávky kabelu 3Cx2,5</t>
  </si>
  <si>
    <t>211 80-0117.RT1</t>
  </si>
  <si>
    <t>Kabel CYKY 750 V 5x4/ mm2 uložený pod omítkou včetně dodávky kabelu 5Cx4</t>
  </si>
  <si>
    <t>210 10-0010.RAA</t>
  </si>
  <si>
    <t>Přípojka elektro v zemi ve volném terénu, kabel CYKY 5 x 10 + CY10zž + CYKY-O 3x1,5</t>
  </si>
  <si>
    <t>210 19-0003.R00</t>
  </si>
  <si>
    <t xml:space="preserve">Montáž celoplechových rozvodnic do váhy 100 kg </t>
  </si>
  <si>
    <t>210 10-0001.R00</t>
  </si>
  <si>
    <t xml:space="preserve">Ukončení vodičů v rozvaděči + zapojení do 2,5 mm2 </t>
  </si>
  <si>
    <t>210 10-0003.R00</t>
  </si>
  <si>
    <t xml:space="preserve">Ukončení vodičů v rozvaděči + zapojení do 25 mm2 </t>
  </si>
  <si>
    <t>210 22-0003.RT2</t>
  </si>
  <si>
    <t>Vedení uzemňovací na povrchu Cu do 50 mm2 včetně dodávky CY 4 mm2</t>
  </si>
  <si>
    <t>210 22-0003.RT3</t>
  </si>
  <si>
    <t>Vedení uzemňovací na povrchu Cu do 50 mm2 včetně dodávky CY 6 mm2</t>
  </si>
  <si>
    <t>X9</t>
  </si>
  <si>
    <t>pomocné instalační práce k uložení kabelu pod omítku s vysekáním drážky ve stávajícím zdivu kamenocihelném</t>
  </si>
  <si>
    <t>X10</t>
  </si>
  <si>
    <t>demontáž stávající elektroinstalace v rekonstruovaných částech</t>
  </si>
  <si>
    <t>X11</t>
  </si>
  <si>
    <t xml:space="preserve">recyklace stávajících svítidel vč. přesunu  </t>
  </si>
  <si>
    <t>210220301RT1</t>
  </si>
  <si>
    <t>Svorka hromosvodová do 2 šroubů /SS, SZ, SO/, včetně dodávky svorky SO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</si>
  <si>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</si>
  <si>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</si>
  <si>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</si>
  <si>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</si>
  <si>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210220302RT1</t>
  </si>
  <si>
    <t>Svorka hromosvodová nad 2 šrouby /ST, SJ, SR, atd/, včetně dodávky svorky SR 2b Fe pro pásek 30x4 mm</t>
  </si>
  <si>
    <t>210220302RT2</t>
  </si>
  <si>
    <t>Svorka hromosvodová nad 2 šrouby /ST, SJ, SR, atd/, včetně dodávky svorky SR 3a Fe</t>
  </si>
  <si>
    <t>210220302RT3</t>
  </si>
  <si>
    <t>Svorka hromosvodová nad 2 šrouby /ST, SJ, SR, atd/, včetně dodávky svorky SK pro vodič d 6-10 mm</t>
  </si>
  <si>
    <t>210220101RU2</t>
  </si>
  <si>
    <t>Vodiče svodové FeZn D do 10,Al 10,Cu 8 +podpěry, včetně dodávky drátu AlMgSi T/4 8 mm</t>
  </si>
  <si>
    <t>919 73-5112.R00</t>
  </si>
  <si>
    <t>Řezání stávajícího živičného krytu tl. 5 - 10 cm</t>
  </si>
  <si>
    <t>220111776R00</t>
  </si>
  <si>
    <t>Vedení uzemnění v zemi FeZN drát do 120 mm2</t>
  </si>
  <si>
    <t>650 11-1911.R00</t>
  </si>
  <si>
    <t xml:space="preserve">Montáž jímací tyče do 3 m, na střešní hřeben </t>
  </si>
  <si>
    <t>460 20-0263.RT2</t>
  </si>
  <si>
    <t>Výkop kabelové rýhy 50/80 cm  hor.3 (pro uložení zemnění)</t>
  </si>
  <si>
    <t>460 11-0001.R00</t>
  </si>
  <si>
    <t>Sonda pro vyhledání kabelů - výkop</t>
  </si>
  <si>
    <t>460 11-0101.R00</t>
  </si>
  <si>
    <t>Sonda pro vyhledání kabelů - zához</t>
  </si>
  <si>
    <t>460 57-0263.R00</t>
  </si>
  <si>
    <t>Zához rýhy 50/80 cm, hornina třídy 3, se zhutněním</t>
  </si>
  <si>
    <t>X12</t>
  </si>
  <si>
    <t>drobný elektroinstalační a pomocný materiál</t>
  </si>
  <si>
    <t>Celkem 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</si>
</sst>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sz val="8"/>
      <name val="Calibri"/>
      <family val="2"/>
      <charset val="238"/>
    </font>
    <font>
      <sz val="10.4"/>
      <name val="Arial Narrow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2" fillId="0" borderId="0"/>
  </cellStyleXfs>
  <cellXfs count="301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49" fontId="23" fillId="0" borderId="48" xfId="3" applyNumberFormat="1" applyFont="1" applyBorder="1" applyAlignment="1">
      <alignment wrapText="1"/>
    </xf>
    <xf numFmtId="0" fontId="23" fillId="0" borderId="53" xfId="3" applyFont="1" applyBorder="1" applyAlignment="1">
      <alignment horizontal="center" wrapText="1"/>
    </xf>
    <xf numFmtId="0" fontId="23" fillId="0" borderId="48" xfId="3" applyFont="1" applyBorder="1" applyAlignment="1">
      <alignment horizontal="center" wrapText="1"/>
    </xf>
    <xf numFmtId="0" fontId="2" fillId="0" borderId="48" xfId="3" applyFont="1" applyBorder="1" applyAlignment="1">
      <alignment horizontal="center"/>
    </xf>
    <xf numFmtId="49" fontId="2" fillId="0" borderId="48" xfId="3" applyNumberFormat="1" applyFont="1" applyBorder="1" applyAlignment="1">
      <alignment horizontal="left"/>
    </xf>
    <xf numFmtId="0" fontId="9" fillId="0" borderId="48" xfId="3" applyFont="1" applyBorder="1"/>
    <xf numFmtId="0" fontId="19" fillId="0" borderId="48" xfId="3" applyFont="1" applyBorder="1" applyAlignment="1">
      <alignment horizontal="center"/>
    </xf>
    <xf numFmtId="0" fontId="19" fillId="0" borderId="48" xfId="3" applyFont="1" applyBorder="1" applyAlignment="1">
      <alignment horizontal="right"/>
    </xf>
    <xf numFmtId="0" fontId="19" fillId="0" borderId="48" xfId="3" applyFont="1" applyBorder="1"/>
    <xf numFmtId="0" fontId="19" fillId="0" borderId="48" xfId="3" applyFont="1" applyBorder="1" applyAlignment="1">
      <alignment horizontal="center" wrapText="1"/>
    </xf>
    <xf numFmtId="49" fontId="17" fillId="0" borderId="48" xfId="3" applyNumberFormat="1" applyFont="1" applyBorder="1" applyAlignment="1">
      <alignment horizontal="left" wrapText="1"/>
    </xf>
    <xf numFmtId="0" fontId="17" fillId="0" borderId="48" xfId="3" applyFont="1" applyBorder="1" applyAlignment="1">
      <alignment wrapText="1"/>
    </xf>
    <xf numFmtId="49" fontId="17" fillId="0" borderId="48" xfId="3" applyNumberFormat="1" applyFont="1" applyBorder="1" applyAlignment="1">
      <alignment horizontal="center" wrapText="1" shrinkToFit="1"/>
    </xf>
    <xf numFmtId="4" fontId="17" fillId="0" borderId="48" xfId="3" applyNumberFormat="1" applyFont="1" applyBorder="1" applyAlignment="1">
      <alignment horizontal="right" wrapText="1"/>
    </xf>
    <xf numFmtId="4" fontId="17" fillId="0" borderId="48" xfId="3" applyNumberFormat="1" applyFont="1" applyBorder="1" applyAlignment="1">
      <alignment wrapText="1"/>
    </xf>
    <xf numFmtId="0" fontId="1" fillId="0" borderId="0" xfId="2" applyAlignment="1">
      <alignment wrapText="1"/>
    </xf>
    <xf numFmtId="0" fontId="17" fillId="5" borderId="48" xfId="3" applyFont="1" applyFill="1" applyBorder="1" applyAlignment="1">
      <alignment wrapText="1"/>
    </xf>
    <xf numFmtId="4" fontId="17" fillId="5" borderId="48" xfId="3" applyNumberFormat="1" applyFont="1" applyFill="1" applyBorder="1" applyAlignment="1">
      <alignment horizontal="right" wrapText="1"/>
    </xf>
    <xf numFmtId="4" fontId="1" fillId="0" borderId="0" xfId="2" applyNumberFormat="1" applyAlignment="1">
      <alignment wrapText="1"/>
    </xf>
    <xf numFmtId="49" fontId="26" fillId="0" borderId="48" xfId="3" applyNumberFormat="1" applyFont="1" applyBorder="1" applyAlignment="1">
      <alignment horizontal="left" wrapText="1"/>
    </xf>
    <xf numFmtId="0" fontId="26" fillId="0" borderId="48" xfId="3" applyFont="1" applyBorder="1" applyAlignment="1">
      <alignment wrapText="1"/>
    </xf>
    <xf numFmtId="49" fontId="26" fillId="0" borderId="48" xfId="3" applyNumberFormat="1" applyFont="1" applyBorder="1" applyAlignment="1">
      <alignment horizontal="left"/>
    </xf>
    <xf numFmtId="49" fontId="17" fillId="0" borderId="48" xfId="3" applyNumberFormat="1" applyFont="1" applyBorder="1" applyAlignment="1">
      <alignment horizontal="center" shrinkToFit="1"/>
    </xf>
    <xf numFmtId="4" fontId="17" fillId="0" borderId="48" xfId="3" applyNumberFormat="1" applyFont="1" applyBorder="1" applyAlignment="1">
      <alignment horizontal="right"/>
    </xf>
    <xf numFmtId="4" fontId="17" fillId="0" borderId="48" xfId="3" applyNumberFormat="1" applyFont="1" applyBorder="1"/>
    <xf numFmtId="0" fontId="26" fillId="0" borderId="48" xfId="3" applyFont="1" applyBorder="1" applyAlignment="1">
      <alignment vertical="center" wrapText="1"/>
    </xf>
    <xf numFmtId="49" fontId="4" fillId="0" borderId="48" xfId="3" applyNumberFormat="1" applyFont="1" applyBorder="1" applyAlignment="1">
      <alignment wrapText="1"/>
    </xf>
    <xf numFmtId="49" fontId="9" fillId="0" borderId="48" xfId="3" applyNumberFormat="1" applyFont="1" applyBorder="1" applyAlignment="1">
      <alignment horizontal="left" wrapText="1"/>
    </xf>
    <xf numFmtId="0" fontId="9" fillId="0" borderId="48" xfId="3" applyFont="1" applyBorder="1" applyAlignment="1">
      <alignment horizontal="center" wrapText="1"/>
    </xf>
    <xf numFmtId="4" fontId="27" fillId="5" borderId="48" xfId="3" applyNumberFormat="1" applyFont="1" applyFill="1" applyBorder="1" applyAlignment="1">
      <alignment horizontal="right" wrapText="1"/>
    </xf>
    <xf numFmtId="4" fontId="9" fillId="0" borderId="48" xfId="3" applyNumberFormat="1" applyFont="1" applyBorder="1" applyAlignment="1">
      <alignment horizontal="right" wrapText="1"/>
    </xf>
    <xf numFmtId="4" fontId="9" fillId="0" borderId="48" xfId="3" applyNumberFormat="1" applyFont="1" applyBorder="1" applyAlignment="1">
      <alignment wrapText="1"/>
    </xf>
    <xf numFmtId="0" fontId="6" fillId="0" borderId="0" xfId="3" applyFont="1" applyAlignment="1">
      <alignment horizontal="center"/>
    </xf>
    <xf numFmtId="0" fontId="23" fillId="0" borderId="0" xfId="3" applyFont="1" applyAlignment="1">
      <alignment horizontal="center"/>
    </xf>
    <xf numFmtId="0" fontId="22" fillId="0" borderId="0" xfId="3" applyAlignment="1">
      <alignment horizontal="right"/>
    </xf>
    <xf numFmtId="4" fontId="22" fillId="0" borderId="0" xfId="3" applyNumberFormat="1"/>
    <xf numFmtId="0" fontId="2" fillId="0" borderId="0" xfId="3" applyFont="1" applyAlignment="1">
      <alignment horizontal="center"/>
    </xf>
    <xf numFmtId="49" fontId="6" fillId="0" borderId="0" xfId="3" applyNumberFormat="1" applyFont="1" applyAlignment="1">
      <alignment horizontal="left"/>
    </xf>
    <xf numFmtId="0" fontId="6" fillId="0" borderId="0" xfId="3" applyFont="1"/>
    <xf numFmtId="0" fontId="22" fillId="0" borderId="0" xfId="3" applyAlignment="1">
      <alignment horizontal="center"/>
    </xf>
    <xf numFmtId="4" fontId="28" fillId="0" borderId="0" xfId="3" applyNumberFormat="1" applyFont="1"/>
    <xf numFmtId="49" fontId="26" fillId="0" borderId="0" xfId="3" applyNumberFormat="1" applyFont="1" applyAlignment="1">
      <alignment horizontal="left"/>
    </xf>
    <xf numFmtId="0" fontId="26" fillId="0" borderId="0" xfId="3" applyFont="1" applyAlignment="1">
      <alignment wrapText="1"/>
    </xf>
    <xf numFmtId="49" fontId="28" fillId="0" borderId="0" xfId="3" applyNumberFormat="1" applyFont="1" applyAlignment="1">
      <alignment horizontal="center" shrinkToFit="1"/>
    </xf>
    <xf numFmtId="4" fontId="28" fillId="0" borderId="0" xfId="3" applyNumberFormat="1" applyFont="1" applyAlignment="1">
      <alignment horizontal="right"/>
    </xf>
    <xf numFmtId="0" fontId="28" fillId="0" borderId="0" xfId="3" applyFont="1" applyAlignment="1">
      <alignment wrapText="1"/>
    </xf>
    <xf numFmtId="49" fontId="28" fillId="0" borderId="0" xfId="3" applyNumberFormat="1" applyFont="1" applyAlignment="1">
      <alignment horizontal="left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0" borderId="0" xfId="0" applyNumberFormat="1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9" fontId="9" fillId="0" borderId="18" xfId="0" applyNumberFormat="1" applyFont="1" applyBorder="1" applyAlignment="1">
      <alignment horizontal="lef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9" fontId="9" fillId="0" borderId="6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3" fillId="3" borderId="7" xfId="0" applyNumberFormat="1" applyFont="1" applyFill="1" applyBorder="1" applyAlignment="1">
      <alignment horizontal="right" vertical="center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" fontId="8" fillId="4" borderId="38" xfId="0" applyNumberFormat="1" applyFont="1" applyFill="1" applyBorder="1" applyAlignme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20" fillId="0" borderId="48" xfId="2" applyFont="1" applyBorder="1"/>
    <xf numFmtId="0" fontId="21" fillId="0" borderId="48" xfId="2" applyFont="1" applyBorder="1" applyAlignment="1">
      <alignment horizontal="center"/>
    </xf>
  </cellXfs>
  <cellStyles count="4">
    <cellStyle name="Normální" xfId="0" builtinId="0"/>
    <cellStyle name="normální 2" xfId="1" xr:uid="{00000000-0005-0000-0000-000001000000}"/>
    <cellStyle name="Normální 3" xfId="2" xr:uid="{ACAD00B7-B044-49AF-B010-B05AFC320257}"/>
    <cellStyle name="normální_POL.XLS" xfId="3" xr:uid="{D00E0703-3B90-4246-AE0B-720616793A4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39" t="s">
        <v>39</v>
      </c>
      <c r="B2" s="239"/>
      <c r="C2" s="239"/>
      <c r="D2" s="239"/>
      <c r="E2" s="239"/>
      <c r="F2" s="239"/>
      <c r="G2" s="23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FF0000"/>
  </sheetPr>
  <dimension ref="A1:O71"/>
  <sheetViews>
    <sheetView showGridLines="0" tabSelected="1" topLeftCell="B1" zoomScaleNormal="100" zoomScaleSheetLayoutView="75" workbookViewId="0">
      <selection activeCell="F33" sqref="F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53" t="s">
        <v>42</v>
      </c>
      <c r="C1" s="254"/>
      <c r="D1" s="254"/>
      <c r="E1" s="254"/>
      <c r="F1" s="254"/>
      <c r="G1" s="254"/>
      <c r="H1" s="254"/>
      <c r="I1" s="254"/>
      <c r="J1" s="255"/>
    </row>
    <row r="2" spans="1:15" ht="23.25" customHeight="1" x14ac:dyDescent="0.2">
      <c r="A2" s="4"/>
      <c r="B2" s="79" t="s">
        <v>40</v>
      </c>
      <c r="C2" s="80"/>
      <c r="D2" s="240" t="s">
        <v>46</v>
      </c>
      <c r="E2" s="241"/>
      <c r="F2" s="241"/>
      <c r="G2" s="241"/>
      <c r="H2" s="241"/>
      <c r="I2" s="241"/>
      <c r="J2" s="242"/>
      <c r="O2" s="2"/>
    </row>
    <row r="3" spans="1:15" ht="23.25" customHeight="1" x14ac:dyDescent="0.2">
      <c r="A3" s="4"/>
      <c r="B3" s="81" t="s">
        <v>45</v>
      </c>
      <c r="C3" s="82"/>
      <c r="D3" s="247" t="s">
        <v>43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64"/>
      <c r="E11" s="264"/>
      <c r="F11" s="264"/>
      <c r="G11" s="264"/>
      <c r="H11" s="27" t="s">
        <v>33</v>
      </c>
      <c r="I11" s="89"/>
      <c r="J11" s="11"/>
    </row>
    <row r="12" spans="1:15" ht="15.75" customHeight="1" x14ac:dyDescent="0.2">
      <c r="A12" s="4"/>
      <c r="B12" s="39"/>
      <c r="C12" s="25"/>
      <c r="D12" s="252"/>
      <c r="E12" s="252"/>
      <c r="F12" s="252"/>
      <c r="G12" s="252"/>
      <c r="H12" s="27" t="s">
        <v>34</v>
      </c>
      <c r="I12" s="89"/>
      <c r="J12" s="11"/>
    </row>
    <row r="13" spans="1:15" ht="15.75" customHeight="1" x14ac:dyDescent="0.2">
      <c r="A13" s="4"/>
      <c r="B13" s="40"/>
      <c r="C13" s="90"/>
      <c r="D13" s="277"/>
      <c r="E13" s="277"/>
      <c r="F13" s="277"/>
      <c r="G13" s="277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6"/>
      <c r="F15" s="246"/>
      <c r="G15" s="250"/>
      <c r="H15" s="250"/>
      <c r="I15" s="250" t="s">
        <v>28</v>
      </c>
      <c r="J15" s="251"/>
    </row>
    <row r="16" spans="1:15" ht="23.25" customHeight="1" x14ac:dyDescent="0.2">
      <c r="A16" s="137" t="s">
        <v>23</v>
      </c>
      <c r="B16" s="138" t="s">
        <v>23</v>
      </c>
      <c r="C16" s="56"/>
      <c r="D16" s="57"/>
      <c r="E16" s="243"/>
      <c r="F16" s="244"/>
      <c r="G16" s="243"/>
      <c r="H16" s="244"/>
      <c r="I16" s="243">
        <f>SUM(I47:J57)</f>
        <v>0</v>
      </c>
      <c r="J16" s="245"/>
    </row>
    <row r="17" spans="1:10" ht="23.25" customHeight="1" x14ac:dyDescent="0.2">
      <c r="A17" s="137" t="s">
        <v>24</v>
      </c>
      <c r="B17" s="138" t="s">
        <v>24</v>
      </c>
      <c r="C17" s="56"/>
      <c r="D17" s="57"/>
      <c r="E17" s="243"/>
      <c r="F17" s="244"/>
      <c r="G17" s="243"/>
      <c r="H17" s="244"/>
      <c r="I17" s="243">
        <f>SUM(I58:J65)</f>
        <v>0</v>
      </c>
      <c r="J17" s="245"/>
    </row>
    <row r="18" spans="1:10" ht="23.25" customHeight="1" x14ac:dyDescent="0.2">
      <c r="A18" s="137" t="s">
        <v>25</v>
      </c>
      <c r="B18" s="138" t="s">
        <v>25</v>
      </c>
      <c r="C18" s="56"/>
      <c r="D18" s="57"/>
      <c r="E18" s="243"/>
      <c r="F18" s="244"/>
      <c r="G18" s="243"/>
      <c r="H18" s="244"/>
      <c r="I18" s="243">
        <f>I66</f>
        <v>0</v>
      </c>
      <c r="J18" s="245"/>
    </row>
    <row r="19" spans="1:10" ht="23.25" customHeight="1" x14ac:dyDescent="0.2">
      <c r="A19" s="137" t="s">
        <v>92</v>
      </c>
      <c r="B19" s="138" t="s">
        <v>26</v>
      </c>
      <c r="C19" s="56"/>
      <c r="D19" s="57"/>
      <c r="E19" s="243"/>
      <c r="F19" s="244"/>
      <c r="G19" s="243"/>
      <c r="H19" s="244"/>
      <c r="I19" s="243">
        <f>I67</f>
        <v>0</v>
      </c>
      <c r="J19" s="245"/>
    </row>
    <row r="20" spans="1:10" ht="23.25" customHeight="1" x14ac:dyDescent="0.2">
      <c r="A20" s="137" t="s">
        <v>93</v>
      </c>
      <c r="B20" s="138" t="s">
        <v>27</v>
      </c>
      <c r="C20" s="56"/>
      <c r="D20" s="57"/>
      <c r="E20" s="243"/>
      <c r="F20" s="244"/>
      <c r="G20" s="243"/>
      <c r="H20" s="244"/>
      <c r="I20" s="243">
        <v>0</v>
      </c>
      <c r="J20" s="245"/>
    </row>
    <row r="21" spans="1:10" ht="23.25" customHeight="1" x14ac:dyDescent="0.2">
      <c r="A21" s="4"/>
      <c r="B21" s="72" t="s">
        <v>28</v>
      </c>
      <c r="C21" s="73"/>
      <c r="D21" s="74"/>
      <c r="E21" s="262"/>
      <c r="F21" s="263"/>
      <c r="G21" s="262"/>
      <c r="H21" s="263"/>
      <c r="I21" s="262">
        <f>SUM(I16:J20)</f>
        <v>0</v>
      </c>
      <c r="J21" s="267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60">
        <v>0</v>
      </c>
      <c r="H23" s="261"/>
      <c r="I23" s="261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65">
        <v>0</v>
      </c>
      <c r="H24" s="266"/>
      <c r="I24" s="26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60">
        <f>I21</f>
        <v>0</v>
      </c>
      <c r="H25" s="261"/>
      <c r="I25" s="261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56">
        <f>(ZakladDPHZakl/100)*21</f>
        <v>0</v>
      </c>
      <c r="H26" s="257"/>
      <c r="I26" s="257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58">
        <v>0</v>
      </c>
      <c r="H27" s="258"/>
      <c r="I27" s="258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59">
        <v>1649789.41</v>
      </c>
      <c r="H28" s="280"/>
      <c r="I28" s="280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59">
        <f>SUM(G23:I27)</f>
        <v>0</v>
      </c>
      <c r="H29" s="259"/>
      <c r="I29" s="259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78"/>
      <c r="E34" s="278"/>
      <c r="F34" s="30"/>
      <c r="G34" s="278"/>
      <c r="H34" s="278"/>
      <c r="I34" s="278"/>
      <c r="J34" s="36"/>
    </row>
    <row r="35" spans="1:10" ht="12.75" customHeight="1" x14ac:dyDescent="0.2">
      <c r="A35" s="4"/>
      <c r="B35" s="4"/>
      <c r="C35" s="5"/>
      <c r="D35" s="279" t="s">
        <v>2</v>
      </c>
      <c r="E35" s="27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 x14ac:dyDescent="0.2">
      <c r="A39" s="94">
        <v>1</v>
      </c>
      <c r="B39" s="100" t="s">
        <v>47</v>
      </c>
      <c r="C39" s="268" t="s">
        <v>46</v>
      </c>
      <c r="D39" s="269"/>
      <c r="E39" s="269"/>
      <c r="F39" s="105">
        <v>0</v>
      </c>
      <c r="G39" s="106">
        <v>1649789.41</v>
      </c>
      <c r="H39" s="107">
        <v>346456</v>
      </c>
      <c r="I39" s="107">
        <v>1996245.41</v>
      </c>
      <c r="J39" s="101">
        <f>IF(_xlfn.SINGLE(CenaCelkemVypocet)=0,"",I39/_xlfn.SINGLE(CenaCelkemVypocet)*100)</f>
        <v>100</v>
      </c>
    </row>
    <row r="40" spans="1:10" ht="25.5" hidden="1" customHeight="1" x14ac:dyDescent="0.2">
      <c r="A40" s="94"/>
      <c r="B40" s="270" t="s">
        <v>48</v>
      </c>
      <c r="C40" s="271"/>
      <c r="D40" s="271"/>
      <c r="E40" s="272"/>
      <c r="F40" s="108">
        <f>SUMIF(A39:A39,"=1",F39:F39)</f>
        <v>0</v>
      </c>
      <c r="G40" s="109">
        <f>SUMIF(A39:A39,"=1",G39:G39)</f>
        <v>1649789.41</v>
      </c>
      <c r="H40" s="109">
        <f>SUMIF(A39:A39,"=1",H39:H39)</f>
        <v>346456</v>
      </c>
      <c r="I40" s="109">
        <f>SUMIF(A39:A39,"=1",I39:I39)</f>
        <v>1996245.41</v>
      </c>
      <c r="J40" s="95">
        <f>SUMIF(A39:A39,"=1",J39:J39)</f>
        <v>100</v>
      </c>
    </row>
    <row r="44" spans="1:10" ht="15.75" x14ac:dyDescent="0.25">
      <c r="B44" s="117" t="s">
        <v>50</v>
      </c>
    </row>
    <row r="46" spans="1:10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51</v>
      </c>
      <c r="G46" s="126"/>
      <c r="H46" s="126"/>
      <c r="I46" s="273" t="s">
        <v>28</v>
      </c>
      <c r="J46" s="273"/>
    </row>
    <row r="47" spans="1:10" ht="25.5" customHeight="1" x14ac:dyDescent="0.2">
      <c r="A47" s="119"/>
      <c r="B47" s="127" t="s">
        <v>52</v>
      </c>
      <c r="C47" s="275" t="s">
        <v>53</v>
      </c>
      <c r="D47" s="276"/>
      <c r="E47" s="276"/>
      <c r="F47" s="129" t="s">
        <v>23</v>
      </c>
      <c r="G47" s="130"/>
      <c r="H47" s="130"/>
      <c r="I47" s="274">
        <f>'Budova C'!$G$8</f>
        <v>0</v>
      </c>
      <c r="J47" s="274"/>
    </row>
    <row r="48" spans="1:10" ht="25.5" customHeight="1" x14ac:dyDescent="0.2">
      <c r="A48" s="119"/>
      <c r="B48" s="121" t="s">
        <v>54</v>
      </c>
      <c r="C48" s="282" t="s">
        <v>55</v>
      </c>
      <c r="D48" s="283"/>
      <c r="E48" s="283"/>
      <c r="F48" s="131" t="s">
        <v>23</v>
      </c>
      <c r="G48" s="132"/>
      <c r="H48" s="132"/>
      <c r="I48" s="281">
        <f>'Budova C'!$G$34</f>
        <v>0</v>
      </c>
      <c r="J48" s="281"/>
    </row>
    <row r="49" spans="1:10" ht="25.5" customHeight="1" x14ac:dyDescent="0.2">
      <c r="A49" s="119"/>
      <c r="B49" s="121" t="s">
        <v>56</v>
      </c>
      <c r="C49" s="282" t="s">
        <v>57</v>
      </c>
      <c r="D49" s="283"/>
      <c r="E49" s="283"/>
      <c r="F49" s="131" t="s">
        <v>23</v>
      </c>
      <c r="G49" s="132"/>
      <c r="H49" s="132"/>
      <c r="I49" s="281">
        <f>'Budova C'!$G$45</f>
        <v>0</v>
      </c>
      <c r="J49" s="281"/>
    </row>
    <row r="50" spans="1:10" ht="25.5" customHeight="1" x14ac:dyDescent="0.2">
      <c r="A50" s="119"/>
      <c r="B50" s="121" t="s">
        <v>58</v>
      </c>
      <c r="C50" s="282" t="s">
        <v>59</v>
      </c>
      <c r="D50" s="283"/>
      <c r="E50" s="283"/>
      <c r="F50" s="131" t="s">
        <v>23</v>
      </c>
      <c r="G50" s="132"/>
      <c r="H50" s="132"/>
      <c r="I50" s="281">
        <f>'Budova C'!$G$51</f>
        <v>0</v>
      </c>
      <c r="J50" s="281"/>
    </row>
    <row r="51" spans="1:10" ht="25.5" customHeight="1" x14ac:dyDescent="0.2">
      <c r="A51" s="119"/>
      <c r="B51" s="121" t="s">
        <v>60</v>
      </c>
      <c r="C51" s="282" t="s">
        <v>61</v>
      </c>
      <c r="D51" s="283"/>
      <c r="E51" s="283"/>
      <c r="F51" s="131" t="s">
        <v>23</v>
      </c>
      <c r="G51" s="132"/>
      <c r="H51" s="132"/>
      <c r="I51" s="281">
        <f>'Budova C'!$G$59</f>
        <v>0</v>
      </c>
      <c r="J51" s="281"/>
    </row>
    <row r="52" spans="1:10" ht="25.5" customHeight="1" x14ac:dyDescent="0.2">
      <c r="A52" s="119"/>
      <c r="B52" s="121" t="s">
        <v>62</v>
      </c>
      <c r="C52" s="282" t="s">
        <v>63</v>
      </c>
      <c r="D52" s="283"/>
      <c r="E52" s="283"/>
      <c r="F52" s="131" t="s">
        <v>23</v>
      </c>
      <c r="G52" s="132"/>
      <c r="H52" s="132"/>
      <c r="I52" s="281">
        <f>'Budova C'!$G$70</f>
        <v>0</v>
      </c>
      <c r="J52" s="281"/>
    </row>
    <row r="53" spans="1:10" ht="25.5" customHeight="1" x14ac:dyDescent="0.2">
      <c r="A53" s="119"/>
      <c r="B53" s="121" t="s">
        <v>64</v>
      </c>
      <c r="C53" s="282" t="s">
        <v>65</v>
      </c>
      <c r="D53" s="283"/>
      <c r="E53" s="283"/>
      <c r="F53" s="131" t="s">
        <v>23</v>
      </c>
      <c r="G53" s="132"/>
      <c r="H53" s="132"/>
      <c r="I53" s="281">
        <f>'Budova C'!$G$77</f>
        <v>0</v>
      </c>
      <c r="J53" s="281"/>
    </row>
    <row r="54" spans="1:10" ht="25.5" customHeight="1" x14ac:dyDescent="0.2">
      <c r="A54" s="119"/>
      <c r="B54" s="121" t="s">
        <v>66</v>
      </c>
      <c r="C54" s="282" t="s">
        <v>67</v>
      </c>
      <c r="D54" s="283"/>
      <c r="E54" s="283"/>
      <c r="F54" s="131" t="s">
        <v>23</v>
      </c>
      <c r="G54" s="132"/>
      <c r="H54" s="132"/>
      <c r="I54" s="281">
        <f>'Budova C'!$G$89</f>
        <v>0</v>
      </c>
      <c r="J54" s="281"/>
    </row>
    <row r="55" spans="1:10" ht="25.5" customHeight="1" x14ac:dyDescent="0.2">
      <c r="A55" s="119"/>
      <c r="B55" s="121" t="s">
        <v>68</v>
      </c>
      <c r="C55" s="282" t="s">
        <v>69</v>
      </c>
      <c r="D55" s="283"/>
      <c r="E55" s="283"/>
      <c r="F55" s="131" t="s">
        <v>23</v>
      </c>
      <c r="G55" s="132"/>
      <c r="H55" s="132"/>
      <c r="I55" s="281">
        <f>'Budova C'!$G$97</f>
        <v>0</v>
      </c>
      <c r="J55" s="281"/>
    </row>
    <row r="56" spans="1:10" ht="25.5" customHeight="1" x14ac:dyDescent="0.2">
      <c r="A56" s="119"/>
      <c r="B56" s="121" t="s">
        <v>70</v>
      </c>
      <c r="C56" s="282" t="s">
        <v>71</v>
      </c>
      <c r="D56" s="283"/>
      <c r="E56" s="283"/>
      <c r="F56" s="131" t="s">
        <v>23</v>
      </c>
      <c r="G56" s="132"/>
      <c r="H56" s="132"/>
      <c r="I56" s="281">
        <f>'Budova C'!$G$106</f>
        <v>0</v>
      </c>
      <c r="J56" s="281"/>
    </row>
    <row r="57" spans="1:10" ht="25.5" customHeight="1" x14ac:dyDescent="0.2">
      <c r="A57" s="119"/>
      <c r="B57" s="121" t="s">
        <v>72</v>
      </c>
      <c r="C57" s="282" t="s">
        <v>73</v>
      </c>
      <c r="D57" s="283"/>
      <c r="E57" s="283"/>
      <c r="F57" s="131" t="s">
        <v>23</v>
      </c>
      <c r="G57" s="132"/>
      <c r="H57" s="132"/>
      <c r="I57" s="281">
        <f>'Budova C'!$G$127</f>
        <v>0</v>
      </c>
      <c r="J57" s="281"/>
    </row>
    <row r="58" spans="1:10" ht="25.5" customHeight="1" x14ac:dyDescent="0.2">
      <c r="A58" s="119"/>
      <c r="B58" s="121" t="s">
        <v>74</v>
      </c>
      <c r="C58" s="282" t="s">
        <v>75</v>
      </c>
      <c r="D58" s="283"/>
      <c r="E58" s="283"/>
      <c r="F58" s="131" t="s">
        <v>24</v>
      </c>
      <c r="G58" s="132"/>
      <c r="H58" s="132"/>
      <c r="I58" s="281">
        <f>'Budova C'!$G$139</f>
        <v>0</v>
      </c>
      <c r="J58" s="281"/>
    </row>
    <row r="59" spans="1:10" ht="25.5" customHeight="1" x14ac:dyDescent="0.2">
      <c r="A59" s="119"/>
      <c r="B59" s="121" t="s">
        <v>76</v>
      </c>
      <c r="C59" s="282" t="s">
        <v>77</v>
      </c>
      <c r="D59" s="283"/>
      <c r="E59" s="283"/>
      <c r="F59" s="131" t="s">
        <v>24</v>
      </c>
      <c r="G59" s="132"/>
      <c r="H59" s="132"/>
      <c r="I59" s="281">
        <f>'Budova C'!$G$143</f>
        <v>0</v>
      </c>
      <c r="J59" s="281"/>
    </row>
    <row r="60" spans="1:10" ht="25.5" customHeight="1" x14ac:dyDescent="0.2">
      <c r="A60" s="119"/>
      <c r="B60" s="121" t="s">
        <v>78</v>
      </c>
      <c r="C60" s="282" t="s">
        <v>79</v>
      </c>
      <c r="D60" s="283"/>
      <c r="E60" s="283"/>
      <c r="F60" s="131" t="s">
        <v>24</v>
      </c>
      <c r="G60" s="132"/>
      <c r="H60" s="132"/>
      <c r="I60" s="281">
        <f>'Budova C'!$G$153</f>
        <v>0</v>
      </c>
      <c r="J60" s="281"/>
    </row>
    <row r="61" spans="1:10" ht="25.5" customHeight="1" x14ac:dyDescent="0.2">
      <c r="A61" s="119"/>
      <c r="B61" s="121" t="s">
        <v>80</v>
      </c>
      <c r="C61" s="282" t="s">
        <v>81</v>
      </c>
      <c r="D61" s="283"/>
      <c r="E61" s="283"/>
      <c r="F61" s="131" t="s">
        <v>24</v>
      </c>
      <c r="G61" s="132"/>
      <c r="H61" s="132"/>
      <c r="I61" s="281">
        <f>'Budova C'!$G$163</f>
        <v>0</v>
      </c>
      <c r="J61" s="281"/>
    </row>
    <row r="62" spans="1:10" ht="25.5" customHeight="1" x14ac:dyDescent="0.2">
      <c r="A62" s="119"/>
      <c r="B62" s="121" t="s">
        <v>82</v>
      </c>
      <c r="C62" s="282" t="s">
        <v>83</v>
      </c>
      <c r="D62" s="283"/>
      <c r="E62" s="283"/>
      <c r="F62" s="131" t="s">
        <v>24</v>
      </c>
      <c r="G62" s="132"/>
      <c r="H62" s="132"/>
      <c r="I62" s="281">
        <f>'Budova C'!$G$166</f>
        <v>0</v>
      </c>
      <c r="J62" s="281"/>
    </row>
    <row r="63" spans="1:10" ht="25.5" customHeight="1" x14ac:dyDescent="0.2">
      <c r="A63" s="119"/>
      <c r="B63" s="121" t="s">
        <v>84</v>
      </c>
      <c r="C63" s="282" t="s">
        <v>85</v>
      </c>
      <c r="D63" s="283"/>
      <c r="E63" s="283"/>
      <c r="F63" s="131" t="s">
        <v>24</v>
      </c>
      <c r="G63" s="132"/>
      <c r="H63" s="132"/>
      <c r="I63" s="281">
        <f>'Budova C'!$G$172</f>
        <v>0</v>
      </c>
      <c r="J63" s="281"/>
    </row>
    <row r="64" spans="1:10" ht="25.5" customHeight="1" x14ac:dyDescent="0.2">
      <c r="A64" s="119"/>
      <c r="B64" s="121" t="s">
        <v>86</v>
      </c>
      <c r="C64" s="282" t="s">
        <v>87</v>
      </c>
      <c r="D64" s="283"/>
      <c r="E64" s="283"/>
      <c r="F64" s="131" t="s">
        <v>24</v>
      </c>
      <c r="G64" s="132"/>
      <c r="H64" s="132"/>
      <c r="I64" s="281">
        <f>'Budova C'!$G$175</f>
        <v>0</v>
      </c>
      <c r="J64" s="281"/>
    </row>
    <row r="65" spans="1:10" ht="25.5" customHeight="1" x14ac:dyDescent="0.2">
      <c r="A65" s="119"/>
      <c r="B65" s="121" t="s">
        <v>88</v>
      </c>
      <c r="C65" s="282" t="s">
        <v>89</v>
      </c>
      <c r="D65" s="283"/>
      <c r="E65" s="283"/>
      <c r="F65" s="131" t="s">
        <v>24</v>
      </c>
      <c r="G65" s="132"/>
      <c r="H65" s="132"/>
      <c r="I65" s="281">
        <f>'Budova C'!$G$180</f>
        <v>0</v>
      </c>
      <c r="J65" s="281"/>
    </row>
    <row r="66" spans="1:10" ht="25.5" customHeight="1" x14ac:dyDescent="0.2">
      <c r="A66" s="119"/>
      <c r="B66" s="121" t="s">
        <v>90</v>
      </c>
      <c r="C66" s="282" t="s">
        <v>91</v>
      </c>
      <c r="D66" s="283"/>
      <c r="E66" s="283"/>
      <c r="F66" s="131" t="s">
        <v>25</v>
      </c>
      <c r="G66" s="132"/>
      <c r="H66" s="132"/>
      <c r="I66" s="281">
        <f>'Budova C'!$G$186</f>
        <v>0</v>
      </c>
      <c r="J66" s="281"/>
    </row>
    <row r="67" spans="1:10" ht="25.5" customHeight="1" x14ac:dyDescent="0.2">
      <c r="A67" s="119"/>
      <c r="B67" s="128" t="s">
        <v>92</v>
      </c>
      <c r="C67" s="285" t="s">
        <v>26</v>
      </c>
      <c r="D67" s="286"/>
      <c r="E67" s="286"/>
      <c r="F67" s="133" t="s">
        <v>92</v>
      </c>
      <c r="G67" s="134"/>
      <c r="H67" s="134"/>
      <c r="I67" s="284">
        <f>'Budova C'!$G$189</f>
        <v>0</v>
      </c>
      <c r="J67" s="284"/>
    </row>
    <row r="68" spans="1:10" ht="25.5" customHeight="1" x14ac:dyDescent="0.2">
      <c r="A68" s="120"/>
      <c r="B68" s="124" t="s">
        <v>1</v>
      </c>
      <c r="C68" s="124"/>
      <c r="D68" s="125"/>
      <c r="E68" s="125"/>
      <c r="F68" s="135"/>
      <c r="G68" s="136"/>
      <c r="H68" s="136"/>
      <c r="I68" s="287">
        <f>SUM(I47:I67)</f>
        <v>0</v>
      </c>
      <c r="J68" s="287"/>
    </row>
    <row r="69" spans="1:10" x14ac:dyDescent="0.2">
      <c r="F69" s="92"/>
      <c r="G69" s="93"/>
      <c r="H69" s="92"/>
      <c r="I69" s="93"/>
      <c r="J69" s="93"/>
    </row>
    <row r="70" spans="1:10" x14ac:dyDescent="0.2">
      <c r="F70" s="92"/>
      <c r="G70" s="93"/>
      <c r="H70" s="92"/>
      <c r="I70" s="93"/>
      <c r="J70" s="93"/>
    </row>
    <row r="71" spans="1:10" x14ac:dyDescent="0.2">
      <c r="F71" s="92"/>
      <c r="G71" s="93"/>
      <c r="H71" s="92"/>
      <c r="I71" s="93"/>
      <c r="J71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8" t="s">
        <v>6</v>
      </c>
      <c r="B1" s="288"/>
      <c r="C1" s="289"/>
      <c r="D1" s="288"/>
      <c r="E1" s="288"/>
      <c r="F1" s="288"/>
      <c r="G1" s="288"/>
    </row>
    <row r="2" spans="1:7" ht="24.95" customHeight="1" x14ac:dyDescent="0.2">
      <c r="A2" s="77" t="s">
        <v>41</v>
      </c>
      <c r="B2" s="76"/>
      <c r="C2" s="290"/>
      <c r="D2" s="290"/>
      <c r="E2" s="290"/>
      <c r="F2" s="290"/>
      <c r="G2" s="291"/>
    </row>
    <row r="3" spans="1:7" ht="24.95" hidden="1" customHeight="1" x14ac:dyDescent="0.2">
      <c r="A3" s="77" t="s">
        <v>7</v>
      </c>
      <c r="B3" s="76"/>
      <c r="C3" s="290"/>
      <c r="D3" s="290"/>
      <c r="E3" s="290"/>
      <c r="F3" s="290"/>
      <c r="G3" s="291"/>
    </row>
    <row r="4" spans="1:7" ht="24.95" hidden="1" customHeight="1" x14ac:dyDescent="0.2">
      <c r="A4" s="77" t="s">
        <v>8</v>
      </c>
      <c r="B4" s="76"/>
      <c r="C4" s="290"/>
      <c r="D4" s="290"/>
      <c r="E4" s="290"/>
      <c r="F4" s="290"/>
      <c r="G4" s="29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outlinePr summaryBelow="0"/>
  </sheetPr>
  <dimension ref="A1:BH194"/>
  <sheetViews>
    <sheetView tabSelected="1" zoomScaleNormal="100" workbookViewId="0">
      <pane ySplit="7" topLeftCell="A123" activePane="bottomLeft" state="frozen"/>
      <selection activeCell="F33" sqref="F33"/>
      <selection pane="bottomLeft" activeCell="F33" sqref="F33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92" t="s">
        <v>6</v>
      </c>
      <c r="B1" s="292"/>
      <c r="C1" s="292"/>
      <c r="D1" s="292"/>
      <c r="E1" s="292"/>
      <c r="F1" s="292"/>
      <c r="G1" s="292"/>
      <c r="AE1" t="s">
        <v>95</v>
      </c>
    </row>
    <row r="2" spans="1:60" ht="24.95" customHeight="1" x14ac:dyDescent="0.2">
      <c r="A2" s="141" t="s">
        <v>94</v>
      </c>
      <c r="B2" s="139"/>
      <c r="C2" s="293" t="s">
        <v>46</v>
      </c>
      <c r="D2" s="294"/>
      <c r="E2" s="294"/>
      <c r="F2" s="294"/>
      <c r="G2" s="295"/>
      <c r="AE2" t="s">
        <v>96</v>
      </c>
    </row>
    <row r="3" spans="1:60" ht="24.95" customHeight="1" x14ac:dyDescent="0.2">
      <c r="A3" s="142" t="s">
        <v>7</v>
      </c>
      <c r="B3" s="140"/>
      <c r="C3" s="296" t="s">
        <v>43</v>
      </c>
      <c r="D3" s="297"/>
      <c r="E3" s="297"/>
      <c r="F3" s="297"/>
      <c r="G3" s="298"/>
      <c r="AE3" t="s">
        <v>97</v>
      </c>
    </row>
    <row r="4" spans="1:60" ht="24.95" hidden="1" customHeight="1" x14ac:dyDescent="0.2">
      <c r="A4" s="142" t="s">
        <v>8</v>
      </c>
      <c r="B4" s="140"/>
      <c r="C4" s="296"/>
      <c r="D4" s="297"/>
      <c r="E4" s="297"/>
      <c r="F4" s="297"/>
      <c r="G4" s="298"/>
      <c r="AE4" t="s">
        <v>98</v>
      </c>
    </row>
    <row r="5" spans="1:60" hidden="1" x14ac:dyDescent="0.2">
      <c r="A5" s="143" t="s">
        <v>99</v>
      </c>
      <c r="B5" s="144"/>
      <c r="C5" s="145"/>
      <c r="D5" s="146"/>
      <c r="E5" s="146"/>
      <c r="F5" s="146"/>
      <c r="G5" s="147"/>
      <c r="AE5" t="s">
        <v>100</v>
      </c>
    </row>
    <row r="7" spans="1:60" ht="38.25" x14ac:dyDescent="0.2">
      <c r="A7" s="152" t="s">
        <v>101</v>
      </c>
      <c r="B7" s="153" t="s">
        <v>102</v>
      </c>
      <c r="C7" s="153" t="s">
        <v>103</v>
      </c>
      <c r="D7" s="152" t="s">
        <v>104</v>
      </c>
      <c r="E7" s="152" t="s">
        <v>105</v>
      </c>
      <c r="F7" s="148" t="s">
        <v>106</v>
      </c>
      <c r="G7" s="170" t="s">
        <v>28</v>
      </c>
      <c r="H7" s="171" t="s">
        <v>29</v>
      </c>
      <c r="I7" s="171" t="s">
        <v>107</v>
      </c>
      <c r="J7" s="171" t="s">
        <v>30</v>
      </c>
      <c r="K7" s="171" t="s">
        <v>108</v>
      </c>
      <c r="L7" s="171" t="s">
        <v>109</v>
      </c>
      <c r="M7" s="171" t="s">
        <v>110</v>
      </c>
      <c r="N7" s="171" t="s">
        <v>111</v>
      </c>
      <c r="O7" s="171" t="s">
        <v>112</v>
      </c>
      <c r="P7" s="171" t="s">
        <v>113</v>
      </c>
      <c r="Q7" s="171" t="s">
        <v>114</v>
      </c>
      <c r="R7" s="171" t="s">
        <v>115</v>
      </c>
      <c r="S7" s="171" t="s">
        <v>116</v>
      </c>
      <c r="T7" s="171" t="s">
        <v>117</v>
      </c>
      <c r="U7" s="155" t="s">
        <v>118</v>
      </c>
    </row>
    <row r="8" spans="1:60" x14ac:dyDescent="0.2">
      <c r="A8" s="172" t="s">
        <v>119</v>
      </c>
      <c r="B8" s="173" t="s">
        <v>52</v>
      </c>
      <c r="C8" s="174" t="s">
        <v>53</v>
      </c>
      <c r="D8" s="175"/>
      <c r="E8" s="176"/>
      <c r="F8" s="177"/>
      <c r="G8" s="177">
        <f>SUMIF(AE9:AE33,"&lt;&gt;NOR",G9:G33)</f>
        <v>0</v>
      </c>
      <c r="H8" s="177"/>
      <c r="I8" s="177">
        <f>SUM(I9:I33)</f>
        <v>197466.59</v>
      </c>
      <c r="J8" s="177"/>
      <c r="K8" s="177">
        <f>SUM(K9:K33)</f>
        <v>72217.909999999989</v>
      </c>
      <c r="L8" s="177"/>
      <c r="M8" s="177">
        <f>SUM(M9:M33)</f>
        <v>0</v>
      </c>
      <c r="N8" s="154"/>
      <c r="O8" s="154">
        <f>SUM(O9:O33)</f>
        <v>65.006019999999992</v>
      </c>
      <c r="P8" s="154"/>
      <c r="Q8" s="154">
        <f>SUM(Q9:Q33)</f>
        <v>0</v>
      </c>
      <c r="R8" s="154"/>
      <c r="S8" s="154"/>
      <c r="T8" s="172"/>
      <c r="U8" s="154">
        <f>SUM(U9:U33)</f>
        <v>140.26000000000002</v>
      </c>
      <c r="AE8" t="s">
        <v>120</v>
      </c>
    </row>
    <row r="9" spans="1:60" ht="22.5" outlineLevel="1" x14ac:dyDescent="0.2">
      <c r="A9" s="150">
        <v>1</v>
      </c>
      <c r="B9" s="156" t="s">
        <v>121</v>
      </c>
      <c r="C9" s="185" t="s">
        <v>122</v>
      </c>
      <c r="D9" s="158" t="s">
        <v>123</v>
      </c>
      <c r="E9" s="165">
        <v>28.141200000000001</v>
      </c>
      <c r="F9" s="168"/>
      <c r="G9" s="168">
        <f>F9*E9</f>
        <v>0</v>
      </c>
      <c r="H9" s="168">
        <v>969.97</v>
      </c>
      <c r="I9" s="168">
        <f>ROUND(E9*H9,2)</f>
        <v>27296.12</v>
      </c>
      <c r="J9" s="168">
        <v>367.03</v>
      </c>
      <c r="K9" s="168">
        <f>ROUND(E9*J9,2)</f>
        <v>10328.66</v>
      </c>
      <c r="L9" s="168">
        <v>21</v>
      </c>
      <c r="M9" s="168">
        <f>G9*(1+L9/100)</f>
        <v>0</v>
      </c>
      <c r="N9" s="159">
        <v>0.48470000000000002</v>
      </c>
      <c r="O9" s="159">
        <f>ROUND(E9*N9,5)</f>
        <v>13.640040000000001</v>
      </c>
      <c r="P9" s="159">
        <v>0</v>
      </c>
      <c r="Q9" s="159">
        <f>ROUND(E9*P9,5)</f>
        <v>0</v>
      </c>
      <c r="R9" s="159"/>
      <c r="S9" s="159"/>
      <c r="T9" s="160">
        <v>0.69799999999999995</v>
      </c>
      <c r="U9" s="159">
        <f>ROUND(E9*T9,2)</f>
        <v>19.64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124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0"/>
      <c r="B10" s="156"/>
      <c r="C10" s="186" t="s">
        <v>125</v>
      </c>
      <c r="D10" s="161"/>
      <c r="E10" s="166">
        <v>28.141200000000001</v>
      </c>
      <c r="F10" s="168"/>
      <c r="G10" s="168"/>
      <c r="H10" s="168"/>
      <c r="I10" s="168"/>
      <c r="J10" s="168"/>
      <c r="K10" s="168"/>
      <c r="L10" s="168"/>
      <c r="M10" s="168"/>
      <c r="N10" s="159"/>
      <c r="O10" s="159"/>
      <c r="P10" s="159"/>
      <c r="Q10" s="159"/>
      <c r="R10" s="159"/>
      <c r="S10" s="159"/>
      <c r="T10" s="160"/>
      <c r="U10" s="159"/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126</v>
      </c>
      <c r="AF10" s="149">
        <v>0</v>
      </c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50">
        <v>2</v>
      </c>
      <c r="B11" s="156" t="s">
        <v>127</v>
      </c>
      <c r="C11" s="185" t="s">
        <v>128</v>
      </c>
      <c r="D11" s="158" t="s">
        <v>129</v>
      </c>
      <c r="E11" s="165">
        <v>4.8164152800000002</v>
      </c>
      <c r="F11" s="168"/>
      <c r="G11" s="168">
        <f>F11*E11</f>
        <v>0</v>
      </c>
      <c r="H11" s="168">
        <v>6396.4</v>
      </c>
      <c r="I11" s="168">
        <f>ROUND(E11*H11,2)</f>
        <v>30807.72</v>
      </c>
      <c r="J11" s="168">
        <v>1968.6000000000004</v>
      </c>
      <c r="K11" s="168">
        <f>ROUND(E11*J11,2)</f>
        <v>9481.6</v>
      </c>
      <c r="L11" s="168">
        <v>21</v>
      </c>
      <c r="M11" s="168">
        <f>G11*(1+L11/100)</f>
        <v>0</v>
      </c>
      <c r="N11" s="159">
        <v>1.62836</v>
      </c>
      <c r="O11" s="159">
        <f>ROUND(E11*N11,5)</f>
        <v>7.8428599999999999</v>
      </c>
      <c r="P11" s="159">
        <v>0</v>
      </c>
      <c r="Q11" s="159">
        <f>ROUND(E11*P11,5)</f>
        <v>0</v>
      </c>
      <c r="R11" s="159"/>
      <c r="S11" s="159"/>
      <c r="T11" s="160">
        <v>3.9380000000000002</v>
      </c>
      <c r="U11" s="159">
        <f>ROUND(E11*T11,2)</f>
        <v>18.97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124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0"/>
      <c r="B12" s="156"/>
      <c r="C12" s="186" t="s">
        <v>130</v>
      </c>
      <c r="D12" s="161"/>
      <c r="E12" s="166">
        <v>1.4868209999999999</v>
      </c>
      <c r="F12" s="168"/>
      <c r="G12" s="168"/>
      <c r="H12" s="168"/>
      <c r="I12" s="168"/>
      <c r="J12" s="168"/>
      <c r="K12" s="168"/>
      <c r="L12" s="168"/>
      <c r="M12" s="168"/>
      <c r="N12" s="159"/>
      <c r="O12" s="159"/>
      <c r="P12" s="159"/>
      <c r="Q12" s="159"/>
      <c r="R12" s="159"/>
      <c r="S12" s="159"/>
      <c r="T12" s="160"/>
      <c r="U12" s="159"/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126</v>
      </c>
      <c r="AF12" s="149">
        <v>0</v>
      </c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0"/>
      <c r="B13" s="156"/>
      <c r="C13" s="186" t="s">
        <v>131</v>
      </c>
      <c r="D13" s="161"/>
      <c r="E13" s="166">
        <v>0.70801000000000003</v>
      </c>
      <c r="F13" s="168"/>
      <c r="G13" s="168"/>
      <c r="H13" s="168"/>
      <c r="I13" s="168"/>
      <c r="J13" s="168"/>
      <c r="K13" s="168"/>
      <c r="L13" s="168"/>
      <c r="M13" s="168"/>
      <c r="N13" s="159"/>
      <c r="O13" s="159"/>
      <c r="P13" s="159"/>
      <c r="Q13" s="159"/>
      <c r="R13" s="159"/>
      <c r="S13" s="159"/>
      <c r="T13" s="160"/>
      <c r="U13" s="159"/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126</v>
      </c>
      <c r="AF13" s="149">
        <v>0</v>
      </c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/>
      <c r="B14" s="156"/>
      <c r="C14" s="186" t="s">
        <v>132</v>
      </c>
      <c r="D14" s="161"/>
      <c r="E14" s="166">
        <v>2.62158428</v>
      </c>
      <c r="F14" s="168"/>
      <c r="G14" s="168"/>
      <c r="H14" s="168"/>
      <c r="I14" s="168"/>
      <c r="J14" s="168"/>
      <c r="K14" s="168"/>
      <c r="L14" s="168"/>
      <c r="M14" s="168"/>
      <c r="N14" s="159"/>
      <c r="O14" s="159"/>
      <c r="P14" s="159"/>
      <c r="Q14" s="159"/>
      <c r="R14" s="159"/>
      <c r="S14" s="159"/>
      <c r="T14" s="160"/>
      <c r="U14" s="159"/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126</v>
      </c>
      <c r="AF14" s="149">
        <v>0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0">
        <v>3</v>
      </c>
      <c r="B15" s="156" t="s">
        <v>133</v>
      </c>
      <c r="C15" s="185" t="s">
        <v>134</v>
      </c>
      <c r="D15" s="158" t="s">
        <v>129</v>
      </c>
      <c r="E15" s="165">
        <v>22.799000062499999</v>
      </c>
      <c r="F15" s="168"/>
      <c r="G15" s="168">
        <f>F15*E15</f>
        <v>0</v>
      </c>
      <c r="H15" s="168">
        <v>4291.68</v>
      </c>
      <c r="I15" s="168">
        <f>ROUND(E15*H15,2)</f>
        <v>97846.01</v>
      </c>
      <c r="J15" s="168">
        <v>1853.3199999999997</v>
      </c>
      <c r="K15" s="168">
        <f>ROUND(E15*J15,2)</f>
        <v>42253.84</v>
      </c>
      <c r="L15" s="168">
        <v>21</v>
      </c>
      <c r="M15" s="168">
        <f>G15*(1+L15/100)</f>
        <v>0</v>
      </c>
      <c r="N15" s="159">
        <v>1.8427199999999999</v>
      </c>
      <c r="O15" s="159">
        <f>ROUND(E15*N15,5)</f>
        <v>42.012169999999998</v>
      </c>
      <c r="P15" s="159">
        <v>0</v>
      </c>
      <c r="Q15" s="159">
        <f>ROUND(E15*P15,5)</f>
        <v>0</v>
      </c>
      <c r="R15" s="159"/>
      <c r="S15" s="159"/>
      <c r="T15" s="160">
        <v>3.69</v>
      </c>
      <c r="U15" s="159">
        <f>ROUND(E15*T15,2)</f>
        <v>84.13</v>
      </c>
      <c r="V15" s="149"/>
      <c r="W15" s="149"/>
      <c r="X15" s="149"/>
      <c r="Y15" s="149"/>
      <c r="Z15" s="149"/>
      <c r="AA15" s="149"/>
      <c r="AB15" s="149"/>
      <c r="AC15" s="149"/>
      <c r="AD15" s="149"/>
      <c r="AE15" s="149" t="s">
        <v>124</v>
      </c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0"/>
      <c r="B16" s="156"/>
      <c r="C16" s="186" t="s">
        <v>135</v>
      </c>
      <c r="D16" s="161"/>
      <c r="E16" s="166">
        <v>5.3215250000000003</v>
      </c>
      <c r="F16" s="168"/>
      <c r="G16" s="168"/>
      <c r="H16" s="168"/>
      <c r="I16" s="168"/>
      <c r="J16" s="168"/>
      <c r="K16" s="168"/>
      <c r="L16" s="168"/>
      <c r="M16" s="168"/>
      <c r="N16" s="159"/>
      <c r="O16" s="159"/>
      <c r="P16" s="159"/>
      <c r="Q16" s="159"/>
      <c r="R16" s="159"/>
      <c r="S16" s="159"/>
      <c r="T16" s="160"/>
      <c r="U16" s="159"/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126</v>
      </c>
      <c r="AF16" s="149">
        <v>0</v>
      </c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0"/>
      <c r="B17" s="156"/>
      <c r="C17" s="186" t="s">
        <v>136</v>
      </c>
      <c r="D17" s="161"/>
      <c r="E17" s="166">
        <v>0.54944999999999999</v>
      </c>
      <c r="F17" s="168"/>
      <c r="G17" s="168"/>
      <c r="H17" s="168"/>
      <c r="I17" s="168"/>
      <c r="J17" s="168"/>
      <c r="K17" s="168"/>
      <c r="L17" s="168"/>
      <c r="M17" s="168"/>
      <c r="N17" s="159"/>
      <c r="O17" s="159"/>
      <c r="P17" s="159"/>
      <c r="Q17" s="159"/>
      <c r="R17" s="159"/>
      <c r="S17" s="159"/>
      <c r="T17" s="160"/>
      <c r="U17" s="159"/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126</v>
      </c>
      <c r="AF17" s="149">
        <v>0</v>
      </c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0"/>
      <c r="B18" s="156"/>
      <c r="C18" s="186" t="s">
        <v>137</v>
      </c>
      <c r="D18" s="161"/>
      <c r="E18" s="166">
        <v>7.5825484999999997</v>
      </c>
      <c r="F18" s="168"/>
      <c r="G18" s="168"/>
      <c r="H18" s="168"/>
      <c r="I18" s="168"/>
      <c r="J18" s="168"/>
      <c r="K18" s="168"/>
      <c r="L18" s="168"/>
      <c r="M18" s="168"/>
      <c r="N18" s="159"/>
      <c r="O18" s="159"/>
      <c r="P18" s="159"/>
      <c r="Q18" s="159"/>
      <c r="R18" s="159"/>
      <c r="S18" s="159"/>
      <c r="T18" s="160"/>
      <c r="U18" s="159"/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126</v>
      </c>
      <c r="AF18" s="149">
        <v>0</v>
      </c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0"/>
      <c r="B19" s="156"/>
      <c r="C19" s="186" t="s">
        <v>138</v>
      </c>
      <c r="D19" s="161"/>
      <c r="E19" s="166">
        <v>9.3454765625</v>
      </c>
      <c r="F19" s="168"/>
      <c r="G19" s="168"/>
      <c r="H19" s="168"/>
      <c r="I19" s="168"/>
      <c r="J19" s="168"/>
      <c r="K19" s="168"/>
      <c r="L19" s="168"/>
      <c r="M19" s="168"/>
      <c r="N19" s="159"/>
      <c r="O19" s="159"/>
      <c r="P19" s="159"/>
      <c r="Q19" s="159"/>
      <c r="R19" s="159"/>
      <c r="S19" s="159"/>
      <c r="T19" s="160"/>
      <c r="U19" s="159"/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126</v>
      </c>
      <c r="AF19" s="149">
        <v>0</v>
      </c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>
        <v>4</v>
      </c>
      <c r="B20" s="156" t="s">
        <v>139</v>
      </c>
      <c r="C20" s="185" t="s">
        <v>140</v>
      </c>
      <c r="D20" s="158" t="s">
        <v>141</v>
      </c>
      <c r="E20" s="165">
        <v>0.33918025536000002</v>
      </c>
      <c r="F20" s="168"/>
      <c r="G20" s="168">
        <f>F20*E20</f>
        <v>0</v>
      </c>
      <c r="H20" s="168">
        <v>59080.35</v>
      </c>
      <c r="I20" s="168">
        <f>ROUND(E20*H20,2)</f>
        <v>20038.89</v>
      </c>
      <c r="J20" s="168">
        <v>14319.650000000001</v>
      </c>
      <c r="K20" s="168">
        <f>ROUND(E20*J20,2)</f>
        <v>4856.9399999999996</v>
      </c>
      <c r="L20" s="168">
        <v>21</v>
      </c>
      <c r="M20" s="168">
        <f>G20*(1+L20/100)</f>
        <v>0</v>
      </c>
      <c r="N20" s="159">
        <v>1.0202899999999999</v>
      </c>
      <c r="O20" s="159">
        <f>ROUND(E20*N20,5)</f>
        <v>0.34605999999999998</v>
      </c>
      <c r="P20" s="159">
        <v>0</v>
      </c>
      <c r="Q20" s="159">
        <f>ROUND(E20*P20,5)</f>
        <v>0</v>
      </c>
      <c r="R20" s="159"/>
      <c r="S20" s="159"/>
      <c r="T20" s="160">
        <v>25.271000000000001</v>
      </c>
      <c r="U20" s="159">
        <f>ROUND(E20*T20,2)</f>
        <v>8.57</v>
      </c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124</v>
      </c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0"/>
      <c r="B21" s="156"/>
      <c r="C21" s="186" t="s">
        <v>142</v>
      </c>
      <c r="D21" s="161"/>
      <c r="E21" s="166"/>
      <c r="F21" s="168"/>
      <c r="G21" s="168"/>
      <c r="H21" s="168"/>
      <c r="I21" s="168"/>
      <c r="J21" s="168"/>
      <c r="K21" s="168"/>
      <c r="L21" s="168"/>
      <c r="M21" s="168"/>
      <c r="N21" s="159"/>
      <c r="O21" s="159"/>
      <c r="P21" s="159"/>
      <c r="Q21" s="159"/>
      <c r="R21" s="159"/>
      <c r="S21" s="159"/>
      <c r="T21" s="160"/>
      <c r="U21" s="159"/>
      <c r="V21" s="149"/>
      <c r="W21" s="149"/>
      <c r="X21" s="149"/>
      <c r="Y21" s="149"/>
      <c r="Z21" s="149"/>
      <c r="AA21" s="149"/>
      <c r="AB21" s="149"/>
      <c r="AC21" s="149"/>
      <c r="AD21" s="149"/>
      <c r="AE21" s="149" t="s">
        <v>126</v>
      </c>
      <c r="AF21" s="149">
        <v>0</v>
      </c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33.75" outlineLevel="1" x14ac:dyDescent="0.2">
      <c r="A22" s="150"/>
      <c r="B22" s="156"/>
      <c r="C22" s="186" t="s">
        <v>143</v>
      </c>
      <c r="D22" s="161"/>
      <c r="E22" s="166">
        <v>0.18843347520000001</v>
      </c>
      <c r="F22" s="168"/>
      <c r="G22" s="168"/>
      <c r="H22" s="168"/>
      <c r="I22" s="168"/>
      <c r="J22" s="168"/>
      <c r="K22" s="168"/>
      <c r="L22" s="168"/>
      <c r="M22" s="168"/>
      <c r="N22" s="159"/>
      <c r="O22" s="159"/>
      <c r="P22" s="159"/>
      <c r="Q22" s="159"/>
      <c r="R22" s="159"/>
      <c r="S22" s="159"/>
      <c r="T22" s="160"/>
      <c r="U22" s="159"/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126</v>
      </c>
      <c r="AF22" s="149">
        <v>0</v>
      </c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33.75" outlineLevel="1" x14ac:dyDescent="0.2">
      <c r="A23" s="150"/>
      <c r="B23" s="156"/>
      <c r="C23" s="186" t="s">
        <v>144</v>
      </c>
      <c r="D23" s="161"/>
      <c r="E23" s="166">
        <v>0.15074678016000001</v>
      </c>
      <c r="F23" s="168"/>
      <c r="G23" s="168"/>
      <c r="H23" s="168"/>
      <c r="I23" s="168"/>
      <c r="J23" s="168"/>
      <c r="K23" s="168"/>
      <c r="L23" s="168"/>
      <c r="M23" s="168"/>
      <c r="N23" s="159"/>
      <c r="O23" s="159"/>
      <c r="P23" s="159"/>
      <c r="Q23" s="159"/>
      <c r="R23" s="159"/>
      <c r="S23" s="159"/>
      <c r="T23" s="160"/>
      <c r="U23" s="159"/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126</v>
      </c>
      <c r="AF23" s="149">
        <v>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50">
        <v>5</v>
      </c>
      <c r="B24" s="156" t="s">
        <v>145</v>
      </c>
      <c r="C24" s="185" t="s">
        <v>146</v>
      </c>
      <c r="D24" s="158" t="s">
        <v>141</v>
      </c>
      <c r="E24" s="165">
        <v>0.26879999999999998</v>
      </c>
      <c r="F24" s="168"/>
      <c r="G24" s="168">
        <f>F24*E24</f>
        <v>0</v>
      </c>
      <c r="H24" s="168">
        <v>21.2</v>
      </c>
      <c r="I24" s="168">
        <f>ROUND(E24*H24,2)</f>
        <v>5.7</v>
      </c>
      <c r="J24" s="168">
        <v>11228.8</v>
      </c>
      <c r="K24" s="168">
        <f>ROUND(E24*J24,2)</f>
        <v>3018.3</v>
      </c>
      <c r="L24" s="168">
        <v>21</v>
      </c>
      <c r="M24" s="168">
        <f>G24*(1+L24/100)</f>
        <v>0</v>
      </c>
      <c r="N24" s="159">
        <v>1.7090000000000001E-2</v>
      </c>
      <c r="O24" s="159">
        <f>ROUND(E24*N24,5)</f>
        <v>4.5900000000000003E-3</v>
      </c>
      <c r="P24" s="159">
        <v>0</v>
      </c>
      <c r="Q24" s="159">
        <f>ROUND(E24*P24,5)</f>
        <v>0</v>
      </c>
      <c r="R24" s="159"/>
      <c r="S24" s="159"/>
      <c r="T24" s="160">
        <v>16.582999999999998</v>
      </c>
      <c r="U24" s="159">
        <f>ROUND(E24*T24,2)</f>
        <v>4.46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124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0"/>
      <c r="B25" s="156"/>
      <c r="C25" s="186" t="s">
        <v>147</v>
      </c>
      <c r="D25" s="161"/>
      <c r="E25" s="166"/>
      <c r="F25" s="168"/>
      <c r="G25" s="168"/>
      <c r="H25" s="168"/>
      <c r="I25" s="168"/>
      <c r="J25" s="168"/>
      <c r="K25" s="168"/>
      <c r="L25" s="168"/>
      <c r="M25" s="168"/>
      <c r="N25" s="159"/>
      <c r="O25" s="159"/>
      <c r="P25" s="159"/>
      <c r="Q25" s="159"/>
      <c r="R25" s="159"/>
      <c r="S25" s="159"/>
      <c r="T25" s="160"/>
      <c r="U25" s="159"/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126</v>
      </c>
      <c r="AF25" s="149">
        <v>0</v>
      </c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0"/>
      <c r="B26" s="156"/>
      <c r="C26" s="186" t="s">
        <v>148</v>
      </c>
      <c r="D26" s="161"/>
      <c r="E26" s="166">
        <v>0.26879999999999998</v>
      </c>
      <c r="F26" s="168"/>
      <c r="G26" s="168"/>
      <c r="H26" s="168"/>
      <c r="I26" s="168"/>
      <c r="J26" s="168"/>
      <c r="K26" s="168"/>
      <c r="L26" s="168"/>
      <c r="M26" s="168"/>
      <c r="N26" s="159"/>
      <c r="O26" s="159"/>
      <c r="P26" s="159"/>
      <c r="Q26" s="159"/>
      <c r="R26" s="159"/>
      <c r="S26" s="159"/>
      <c r="T26" s="160"/>
      <c r="U26" s="159"/>
      <c r="V26" s="149"/>
      <c r="W26" s="149"/>
      <c r="X26" s="149"/>
      <c r="Y26" s="149"/>
      <c r="Z26" s="149"/>
      <c r="AA26" s="149"/>
      <c r="AB26" s="149"/>
      <c r="AC26" s="149"/>
      <c r="AD26" s="149"/>
      <c r="AE26" s="149" t="s">
        <v>126</v>
      </c>
      <c r="AF26" s="149">
        <v>0</v>
      </c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0">
        <v>6</v>
      </c>
      <c r="B27" s="156" t="s">
        <v>149</v>
      </c>
      <c r="C27" s="185" t="s">
        <v>150</v>
      </c>
      <c r="D27" s="158" t="s">
        <v>141</v>
      </c>
      <c r="E27" s="165">
        <v>0.29030400000000001</v>
      </c>
      <c r="F27" s="168"/>
      <c r="G27" s="168">
        <f>F27*E27</f>
        <v>0</v>
      </c>
      <c r="H27" s="168">
        <v>62570</v>
      </c>
      <c r="I27" s="168">
        <f>ROUND(E27*H27,2)</f>
        <v>18164.32</v>
      </c>
      <c r="J27" s="168">
        <v>0</v>
      </c>
      <c r="K27" s="168">
        <f>ROUND(E27*J27,2)</f>
        <v>0</v>
      </c>
      <c r="L27" s="168">
        <v>21</v>
      </c>
      <c r="M27" s="168">
        <f>G27*(1+L27/100)</f>
        <v>0</v>
      </c>
      <c r="N27" s="159">
        <v>1</v>
      </c>
      <c r="O27" s="159">
        <f>ROUND(E27*N27,5)</f>
        <v>0.2903</v>
      </c>
      <c r="P27" s="159">
        <v>0</v>
      </c>
      <c r="Q27" s="159">
        <f>ROUND(E27*P27,5)</f>
        <v>0</v>
      </c>
      <c r="R27" s="159"/>
      <c r="S27" s="159"/>
      <c r="T27" s="160">
        <v>0</v>
      </c>
      <c r="U27" s="159">
        <f>ROUND(E27*T27,2)</f>
        <v>0</v>
      </c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151</v>
      </c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0"/>
      <c r="B28" s="156"/>
      <c r="C28" s="186" t="s">
        <v>147</v>
      </c>
      <c r="D28" s="161"/>
      <c r="E28" s="166"/>
      <c r="F28" s="168"/>
      <c r="G28" s="168"/>
      <c r="H28" s="168"/>
      <c r="I28" s="168"/>
      <c r="J28" s="168"/>
      <c r="K28" s="168"/>
      <c r="L28" s="168"/>
      <c r="M28" s="168"/>
      <c r="N28" s="159"/>
      <c r="O28" s="159"/>
      <c r="P28" s="159"/>
      <c r="Q28" s="159"/>
      <c r="R28" s="159"/>
      <c r="S28" s="159"/>
      <c r="T28" s="160"/>
      <c r="U28" s="159"/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126</v>
      </c>
      <c r="AF28" s="149">
        <v>0</v>
      </c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0"/>
      <c r="B29" s="156"/>
      <c r="C29" s="186" t="s">
        <v>152</v>
      </c>
      <c r="D29" s="161"/>
      <c r="E29" s="166">
        <v>0.29030400000000001</v>
      </c>
      <c r="F29" s="168"/>
      <c r="G29" s="168"/>
      <c r="H29" s="168"/>
      <c r="I29" s="168"/>
      <c r="J29" s="168"/>
      <c r="K29" s="168"/>
      <c r="L29" s="168"/>
      <c r="M29" s="168"/>
      <c r="N29" s="159"/>
      <c r="O29" s="159"/>
      <c r="P29" s="159"/>
      <c r="Q29" s="159"/>
      <c r="R29" s="159"/>
      <c r="S29" s="159"/>
      <c r="T29" s="160"/>
      <c r="U29" s="159"/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126</v>
      </c>
      <c r="AF29" s="149">
        <v>0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50">
        <v>7</v>
      </c>
      <c r="B30" s="156" t="s">
        <v>153</v>
      </c>
      <c r="C30" s="185" t="s">
        <v>154</v>
      </c>
      <c r="D30" s="158" t="s">
        <v>123</v>
      </c>
      <c r="E30" s="165">
        <v>1.6</v>
      </c>
      <c r="F30" s="168"/>
      <c r="G30" s="168">
        <f>F30*E30</f>
        <v>0</v>
      </c>
      <c r="H30" s="168">
        <v>627.83000000000004</v>
      </c>
      <c r="I30" s="168">
        <f>ROUND(E30*H30,2)</f>
        <v>1004.53</v>
      </c>
      <c r="J30" s="168">
        <v>621.16999999999996</v>
      </c>
      <c r="K30" s="168">
        <f>ROUND(E30*J30,2)</f>
        <v>993.87</v>
      </c>
      <c r="L30" s="168">
        <v>21</v>
      </c>
      <c r="M30" s="168">
        <f>G30*(1+L30/100)</f>
        <v>0</v>
      </c>
      <c r="N30" s="159">
        <v>0.15679999999999999</v>
      </c>
      <c r="O30" s="159">
        <f>ROUND(E30*N30,5)</f>
        <v>0.25087999999999999</v>
      </c>
      <c r="P30" s="159">
        <v>0</v>
      </c>
      <c r="Q30" s="159">
        <f>ROUND(E30*P30,5)</f>
        <v>0</v>
      </c>
      <c r="R30" s="159"/>
      <c r="S30" s="159"/>
      <c r="T30" s="160">
        <v>1.2225999999999999</v>
      </c>
      <c r="U30" s="159">
        <f>ROUND(E30*T30,2)</f>
        <v>1.96</v>
      </c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124</v>
      </c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0"/>
      <c r="B31" s="156"/>
      <c r="C31" s="186" t="s">
        <v>155</v>
      </c>
      <c r="D31" s="161"/>
      <c r="E31" s="166">
        <v>1.6</v>
      </c>
      <c r="F31" s="168"/>
      <c r="G31" s="168"/>
      <c r="H31" s="168"/>
      <c r="I31" s="168"/>
      <c r="J31" s="168"/>
      <c r="K31" s="168"/>
      <c r="L31" s="168"/>
      <c r="M31" s="168"/>
      <c r="N31" s="159"/>
      <c r="O31" s="159"/>
      <c r="P31" s="159"/>
      <c r="Q31" s="159"/>
      <c r="R31" s="159"/>
      <c r="S31" s="159"/>
      <c r="T31" s="160"/>
      <c r="U31" s="159"/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126</v>
      </c>
      <c r="AF31" s="149">
        <v>0</v>
      </c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50">
        <v>8</v>
      </c>
      <c r="B32" s="156" t="s">
        <v>156</v>
      </c>
      <c r="C32" s="185" t="s">
        <v>157</v>
      </c>
      <c r="D32" s="158" t="s">
        <v>129</v>
      </c>
      <c r="E32" s="165">
        <v>0.36799999999999999</v>
      </c>
      <c r="F32" s="168"/>
      <c r="G32" s="168">
        <f>F32*E32</f>
        <v>0</v>
      </c>
      <c r="H32" s="168">
        <v>6258.98</v>
      </c>
      <c r="I32" s="168">
        <f>ROUND(E32*H32,2)</f>
        <v>2303.3000000000002</v>
      </c>
      <c r="J32" s="168">
        <v>3491.0200000000004</v>
      </c>
      <c r="K32" s="168">
        <f>ROUND(E32*J32,2)</f>
        <v>1284.7</v>
      </c>
      <c r="L32" s="168">
        <v>21</v>
      </c>
      <c r="M32" s="168">
        <f>G32*(1+L32/100)</f>
        <v>0</v>
      </c>
      <c r="N32" s="159">
        <v>1.6823999999999999</v>
      </c>
      <c r="O32" s="159">
        <f>ROUND(E32*N32,5)</f>
        <v>0.61912</v>
      </c>
      <c r="P32" s="159">
        <v>0</v>
      </c>
      <c r="Q32" s="159">
        <f>ROUND(E32*P32,5)</f>
        <v>0</v>
      </c>
      <c r="R32" s="159"/>
      <c r="S32" s="159"/>
      <c r="T32" s="160">
        <v>6.8680000000000003</v>
      </c>
      <c r="U32" s="159">
        <f>ROUND(E32*T32,2)</f>
        <v>2.5299999999999998</v>
      </c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124</v>
      </c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0"/>
      <c r="B33" s="156"/>
      <c r="C33" s="186" t="s">
        <v>158</v>
      </c>
      <c r="D33" s="161"/>
      <c r="E33" s="166">
        <v>0.36799999999999999</v>
      </c>
      <c r="F33" s="168"/>
      <c r="G33" s="168"/>
      <c r="H33" s="168"/>
      <c r="I33" s="168"/>
      <c r="J33" s="168"/>
      <c r="K33" s="168"/>
      <c r="L33" s="168"/>
      <c r="M33" s="168"/>
      <c r="N33" s="159"/>
      <c r="O33" s="159"/>
      <c r="P33" s="159"/>
      <c r="Q33" s="159"/>
      <c r="R33" s="159"/>
      <c r="S33" s="159"/>
      <c r="T33" s="160"/>
      <c r="U33" s="159"/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126</v>
      </c>
      <c r="AF33" s="149">
        <v>0</v>
      </c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51" t="s">
        <v>119</v>
      </c>
      <c r="B34" s="157" t="s">
        <v>54</v>
      </c>
      <c r="C34" s="187" t="s">
        <v>55</v>
      </c>
      <c r="D34" s="162"/>
      <c r="E34" s="167"/>
      <c r="F34" s="169"/>
      <c r="G34" s="169">
        <f>SUMIF(AE35:AE44,"&lt;&gt;NOR",G35:G44)</f>
        <v>0</v>
      </c>
      <c r="H34" s="169"/>
      <c r="I34" s="169">
        <f>SUM(I35:I44)</f>
        <v>76128.97</v>
      </c>
      <c r="J34" s="169"/>
      <c r="K34" s="169">
        <f>SUM(K35:K44)</f>
        <v>37462.47</v>
      </c>
      <c r="L34" s="169"/>
      <c r="M34" s="169">
        <f>SUM(M35:M44)</f>
        <v>0</v>
      </c>
      <c r="N34" s="163"/>
      <c r="O34" s="163">
        <f>SUM(O35:O44)</f>
        <v>19.705640000000002</v>
      </c>
      <c r="P34" s="163"/>
      <c r="Q34" s="163">
        <f>SUM(Q35:Q44)</f>
        <v>0</v>
      </c>
      <c r="R34" s="163"/>
      <c r="S34" s="163"/>
      <c r="T34" s="164"/>
      <c r="U34" s="163">
        <f>SUM(U35:U44)</f>
        <v>75.75</v>
      </c>
      <c r="AE34" t="s">
        <v>120</v>
      </c>
    </row>
    <row r="35" spans="1:60" outlineLevel="1" x14ac:dyDescent="0.2">
      <c r="A35" s="150">
        <v>9</v>
      </c>
      <c r="B35" s="156" t="s">
        <v>159</v>
      </c>
      <c r="C35" s="185" t="s">
        <v>160</v>
      </c>
      <c r="D35" s="158" t="s">
        <v>161</v>
      </c>
      <c r="E35" s="165">
        <v>33.823</v>
      </c>
      <c r="F35" s="168"/>
      <c r="G35" s="168">
        <f>F35*E35</f>
        <v>0</v>
      </c>
      <c r="H35" s="168">
        <v>94.46</v>
      </c>
      <c r="I35" s="168">
        <f>ROUND(E35*H35,2)</f>
        <v>3194.92</v>
      </c>
      <c r="J35" s="168">
        <v>429.54</v>
      </c>
      <c r="K35" s="168">
        <f>ROUND(E35*J35,2)</f>
        <v>14528.33</v>
      </c>
      <c r="L35" s="168">
        <v>21</v>
      </c>
      <c r="M35" s="168">
        <f>G35*(1+L35/100)</f>
        <v>0</v>
      </c>
      <c r="N35" s="159">
        <v>4.965E-2</v>
      </c>
      <c r="O35" s="159">
        <f>ROUND(E35*N35,5)</f>
        <v>1.6793100000000001</v>
      </c>
      <c r="P35" s="159">
        <v>0</v>
      </c>
      <c r="Q35" s="159">
        <f>ROUND(E35*P35,5)</f>
        <v>0</v>
      </c>
      <c r="R35" s="159"/>
      <c r="S35" s="159"/>
      <c r="T35" s="160">
        <v>0.94</v>
      </c>
      <c r="U35" s="159">
        <f>ROUND(E35*T35,2)</f>
        <v>31.79</v>
      </c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124</v>
      </c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0"/>
      <c r="B36" s="156"/>
      <c r="C36" s="186" t="s">
        <v>162</v>
      </c>
      <c r="D36" s="161"/>
      <c r="E36" s="166">
        <v>33.823</v>
      </c>
      <c r="F36" s="168"/>
      <c r="G36" s="168"/>
      <c r="H36" s="168"/>
      <c r="I36" s="168"/>
      <c r="J36" s="168"/>
      <c r="K36" s="168"/>
      <c r="L36" s="168"/>
      <c r="M36" s="168"/>
      <c r="N36" s="159"/>
      <c r="O36" s="159"/>
      <c r="P36" s="159"/>
      <c r="Q36" s="159"/>
      <c r="R36" s="159"/>
      <c r="S36" s="159"/>
      <c r="T36" s="160"/>
      <c r="U36" s="159"/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126</v>
      </c>
      <c r="AF36" s="149">
        <v>0</v>
      </c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0">
        <v>10</v>
      </c>
      <c r="B37" s="156" t="s">
        <v>163</v>
      </c>
      <c r="C37" s="185" t="s">
        <v>164</v>
      </c>
      <c r="D37" s="158" t="s">
        <v>161</v>
      </c>
      <c r="E37" s="165">
        <v>33.823</v>
      </c>
      <c r="F37" s="168"/>
      <c r="G37" s="168">
        <f t="shared" ref="G37:G38" si="0">F37*E37</f>
        <v>0</v>
      </c>
      <c r="H37" s="168">
        <v>0</v>
      </c>
      <c r="I37" s="168">
        <f>ROUND(E37*H37,2)</f>
        <v>0</v>
      </c>
      <c r="J37" s="168">
        <v>131.5</v>
      </c>
      <c r="K37" s="168">
        <f>ROUND(E37*J37,2)</f>
        <v>4447.72</v>
      </c>
      <c r="L37" s="168">
        <v>21</v>
      </c>
      <c r="M37" s="168">
        <f>G37*(1+L37/100)</f>
        <v>0</v>
      </c>
      <c r="N37" s="159">
        <v>0</v>
      </c>
      <c r="O37" s="159">
        <f>ROUND(E37*N37,5)</f>
        <v>0</v>
      </c>
      <c r="P37" s="159">
        <v>0</v>
      </c>
      <c r="Q37" s="159">
        <f>ROUND(E37*P37,5)</f>
        <v>0</v>
      </c>
      <c r="R37" s="159"/>
      <c r="S37" s="159"/>
      <c r="T37" s="160">
        <v>0.28999999999999998</v>
      </c>
      <c r="U37" s="159">
        <f>ROUND(E37*T37,2)</f>
        <v>9.81</v>
      </c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124</v>
      </c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0">
        <v>11</v>
      </c>
      <c r="B38" s="156" t="s">
        <v>165</v>
      </c>
      <c r="C38" s="185" t="s">
        <v>166</v>
      </c>
      <c r="D38" s="158" t="s">
        <v>129</v>
      </c>
      <c r="E38" s="165">
        <v>6.7848043249999996</v>
      </c>
      <c r="F38" s="168"/>
      <c r="G38" s="168">
        <f t="shared" si="0"/>
        <v>0</v>
      </c>
      <c r="H38" s="168">
        <v>3241.87</v>
      </c>
      <c r="I38" s="168">
        <f>ROUND(E38*H38,2)</f>
        <v>21995.45</v>
      </c>
      <c r="J38" s="168">
        <v>708.13000000000011</v>
      </c>
      <c r="K38" s="168">
        <f>ROUND(E38*J38,2)</f>
        <v>4804.5200000000004</v>
      </c>
      <c r="L38" s="168">
        <v>21</v>
      </c>
      <c r="M38" s="168">
        <f>G38*(1+L38/100)</f>
        <v>0</v>
      </c>
      <c r="N38" s="159">
        <v>2.5251100000000002</v>
      </c>
      <c r="O38" s="159">
        <f>ROUND(E38*N38,5)</f>
        <v>17.132380000000001</v>
      </c>
      <c r="P38" s="159">
        <v>0</v>
      </c>
      <c r="Q38" s="159">
        <f>ROUND(E38*P38,5)</f>
        <v>0</v>
      </c>
      <c r="R38" s="159"/>
      <c r="S38" s="159"/>
      <c r="T38" s="160">
        <v>1.448</v>
      </c>
      <c r="U38" s="159">
        <f>ROUND(E38*T38,2)</f>
        <v>9.82</v>
      </c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124</v>
      </c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/>
      <c r="B39" s="156"/>
      <c r="C39" s="186" t="s">
        <v>167</v>
      </c>
      <c r="D39" s="161"/>
      <c r="E39" s="166">
        <v>2.0752237999999998</v>
      </c>
      <c r="F39" s="168"/>
      <c r="G39" s="168"/>
      <c r="H39" s="168"/>
      <c r="I39" s="168"/>
      <c r="J39" s="168"/>
      <c r="K39" s="168"/>
      <c r="L39" s="168"/>
      <c r="M39" s="168"/>
      <c r="N39" s="159"/>
      <c r="O39" s="159"/>
      <c r="P39" s="159"/>
      <c r="Q39" s="159"/>
      <c r="R39" s="159"/>
      <c r="S39" s="159"/>
      <c r="T39" s="160"/>
      <c r="U39" s="159"/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126</v>
      </c>
      <c r="AF39" s="149">
        <v>0</v>
      </c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0"/>
      <c r="B40" s="156"/>
      <c r="C40" s="186" t="s">
        <v>168</v>
      </c>
      <c r="D40" s="161"/>
      <c r="E40" s="166">
        <v>1.384492525</v>
      </c>
      <c r="F40" s="168"/>
      <c r="G40" s="168"/>
      <c r="H40" s="168"/>
      <c r="I40" s="168"/>
      <c r="J40" s="168"/>
      <c r="K40" s="168"/>
      <c r="L40" s="168"/>
      <c r="M40" s="168"/>
      <c r="N40" s="159"/>
      <c r="O40" s="159"/>
      <c r="P40" s="159"/>
      <c r="Q40" s="159"/>
      <c r="R40" s="159"/>
      <c r="S40" s="159"/>
      <c r="T40" s="160"/>
      <c r="U40" s="159"/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126</v>
      </c>
      <c r="AF40" s="149">
        <v>0</v>
      </c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0"/>
      <c r="B41" s="156"/>
      <c r="C41" s="186" t="s">
        <v>169</v>
      </c>
      <c r="D41" s="161"/>
      <c r="E41" s="166">
        <v>2.5515831250000001</v>
      </c>
      <c r="F41" s="168"/>
      <c r="G41" s="168"/>
      <c r="H41" s="168"/>
      <c r="I41" s="168"/>
      <c r="J41" s="168"/>
      <c r="K41" s="168"/>
      <c r="L41" s="168"/>
      <c r="M41" s="168"/>
      <c r="N41" s="159"/>
      <c r="O41" s="159"/>
      <c r="P41" s="159"/>
      <c r="Q41" s="159"/>
      <c r="R41" s="159"/>
      <c r="S41" s="159"/>
      <c r="T41" s="160"/>
      <c r="U41" s="159"/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126</v>
      </c>
      <c r="AF41" s="149">
        <v>0</v>
      </c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0"/>
      <c r="B42" s="156"/>
      <c r="C42" s="186" t="s">
        <v>170</v>
      </c>
      <c r="D42" s="161"/>
      <c r="E42" s="166">
        <v>0.77350487499999998</v>
      </c>
      <c r="F42" s="168"/>
      <c r="G42" s="168"/>
      <c r="H42" s="168"/>
      <c r="I42" s="168"/>
      <c r="J42" s="168"/>
      <c r="K42" s="168"/>
      <c r="L42" s="168"/>
      <c r="M42" s="168"/>
      <c r="N42" s="159"/>
      <c r="O42" s="159"/>
      <c r="P42" s="159"/>
      <c r="Q42" s="159"/>
      <c r="R42" s="159"/>
      <c r="S42" s="159"/>
      <c r="T42" s="160"/>
      <c r="U42" s="159"/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126</v>
      </c>
      <c r="AF42" s="149">
        <v>0</v>
      </c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0">
        <v>12</v>
      </c>
      <c r="B43" s="156" t="s">
        <v>171</v>
      </c>
      <c r="C43" s="185" t="s">
        <v>172</v>
      </c>
      <c r="D43" s="158" t="s">
        <v>141</v>
      </c>
      <c r="E43" s="165">
        <v>0.87931007999999999</v>
      </c>
      <c r="F43" s="168"/>
      <c r="G43" s="168">
        <f>F43*E43</f>
        <v>0</v>
      </c>
      <c r="H43" s="168">
        <v>57930.19</v>
      </c>
      <c r="I43" s="168">
        <f>ROUND(E43*H43,2)</f>
        <v>50938.6</v>
      </c>
      <c r="J43" s="168">
        <v>15559.809999999998</v>
      </c>
      <c r="K43" s="168">
        <f>ROUND(E43*J43,2)</f>
        <v>13681.9</v>
      </c>
      <c r="L43" s="168">
        <v>21</v>
      </c>
      <c r="M43" s="168">
        <f>G43*(1+L43/100)</f>
        <v>0</v>
      </c>
      <c r="N43" s="159">
        <v>1.0166500000000001</v>
      </c>
      <c r="O43" s="159">
        <f>ROUND(E43*N43,5)</f>
        <v>0.89395000000000002</v>
      </c>
      <c r="P43" s="159">
        <v>0</v>
      </c>
      <c r="Q43" s="159">
        <f>ROUND(E43*P43,5)</f>
        <v>0</v>
      </c>
      <c r="R43" s="159"/>
      <c r="S43" s="159"/>
      <c r="T43" s="160">
        <v>27.672999999999998</v>
      </c>
      <c r="U43" s="159">
        <f>ROUND(E43*T43,2)</f>
        <v>24.33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124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0"/>
      <c r="B44" s="156"/>
      <c r="C44" s="186" t="s">
        <v>173</v>
      </c>
      <c r="D44" s="161"/>
      <c r="E44" s="166">
        <v>0.87931007999999999</v>
      </c>
      <c r="F44" s="168"/>
      <c r="G44" s="168"/>
      <c r="H44" s="168"/>
      <c r="I44" s="168"/>
      <c r="J44" s="168"/>
      <c r="K44" s="168"/>
      <c r="L44" s="168"/>
      <c r="M44" s="168"/>
      <c r="N44" s="159"/>
      <c r="O44" s="159"/>
      <c r="P44" s="159"/>
      <c r="Q44" s="159"/>
      <c r="R44" s="159"/>
      <c r="S44" s="159"/>
      <c r="T44" s="160"/>
      <c r="U44" s="159"/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126</v>
      </c>
      <c r="AF44" s="149">
        <v>0</v>
      </c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51" t="s">
        <v>119</v>
      </c>
      <c r="B45" s="157" t="s">
        <v>56</v>
      </c>
      <c r="C45" s="187" t="s">
        <v>57</v>
      </c>
      <c r="D45" s="162"/>
      <c r="E45" s="167"/>
      <c r="F45" s="169"/>
      <c r="G45" s="169">
        <f>SUMIF(AE46:AE50,"&lt;&gt;NOR",G46:G50)</f>
        <v>0</v>
      </c>
      <c r="H45" s="169"/>
      <c r="I45" s="169">
        <f>SUM(I46:I50)</f>
        <v>38790.300000000003</v>
      </c>
      <c r="J45" s="169"/>
      <c r="K45" s="169">
        <f>SUM(K46:K50)</f>
        <v>17439.37</v>
      </c>
      <c r="L45" s="169"/>
      <c r="M45" s="169">
        <f>SUM(M46:M50)</f>
        <v>0</v>
      </c>
      <c r="N45" s="163"/>
      <c r="O45" s="163">
        <f>SUM(O46:O50)</f>
        <v>0.49790999999999996</v>
      </c>
      <c r="P45" s="163"/>
      <c r="Q45" s="163">
        <f>SUM(Q46:Q50)</f>
        <v>0</v>
      </c>
      <c r="R45" s="163"/>
      <c r="S45" s="163"/>
      <c r="T45" s="164"/>
      <c r="U45" s="163">
        <f>SUM(U46:U50)</f>
        <v>31.79</v>
      </c>
      <c r="AE45" t="s">
        <v>120</v>
      </c>
    </row>
    <row r="46" spans="1:60" outlineLevel="1" x14ac:dyDescent="0.2">
      <c r="A46" s="150">
        <v>13</v>
      </c>
      <c r="B46" s="156" t="s">
        <v>174</v>
      </c>
      <c r="C46" s="185" t="s">
        <v>175</v>
      </c>
      <c r="D46" s="158" t="s">
        <v>123</v>
      </c>
      <c r="E46" s="165">
        <v>115.17974</v>
      </c>
      <c r="F46" s="168"/>
      <c r="G46" s="168">
        <f t="shared" ref="G46:G47" si="1">F46*E46</f>
        <v>0</v>
      </c>
      <c r="H46" s="168">
        <v>38.85</v>
      </c>
      <c r="I46" s="168">
        <f>ROUND(E46*H46,2)</f>
        <v>4474.7299999999996</v>
      </c>
      <c r="J46" s="168">
        <v>26.65</v>
      </c>
      <c r="K46" s="168">
        <f>ROUND(E46*J46,2)</f>
        <v>3069.54</v>
      </c>
      <c r="L46" s="168">
        <v>21</v>
      </c>
      <c r="M46" s="168">
        <f>G46*(1+L46/100)</f>
        <v>0</v>
      </c>
      <c r="N46" s="159">
        <v>4.2000000000000002E-4</v>
      </c>
      <c r="O46" s="159">
        <f>ROUND(E46*N46,5)</f>
        <v>4.8379999999999999E-2</v>
      </c>
      <c r="P46" s="159">
        <v>0</v>
      </c>
      <c r="Q46" s="159">
        <f>ROUND(E46*P46,5)</f>
        <v>0</v>
      </c>
      <c r="R46" s="159"/>
      <c r="S46" s="159"/>
      <c r="T46" s="160">
        <v>5.1999999999999998E-2</v>
      </c>
      <c r="U46" s="159">
        <f>ROUND(E46*T46,2)</f>
        <v>5.99</v>
      </c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124</v>
      </c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50">
        <v>14</v>
      </c>
      <c r="B47" s="156" t="s">
        <v>176</v>
      </c>
      <c r="C47" s="185" t="s">
        <v>177</v>
      </c>
      <c r="D47" s="158" t="s">
        <v>123</v>
      </c>
      <c r="E47" s="165">
        <v>15.449</v>
      </c>
      <c r="F47" s="168"/>
      <c r="G47" s="168">
        <f t="shared" si="1"/>
        <v>0</v>
      </c>
      <c r="H47" s="168">
        <v>215.24</v>
      </c>
      <c r="I47" s="168">
        <f>ROUND(E47*H47,2)</f>
        <v>3325.24</v>
      </c>
      <c r="J47" s="168">
        <v>124.75999999999999</v>
      </c>
      <c r="K47" s="168">
        <f>ROUND(E47*J47,2)</f>
        <v>1927.42</v>
      </c>
      <c r="L47" s="168">
        <v>21</v>
      </c>
      <c r="M47" s="168">
        <f>G47*(1+L47/100)</f>
        <v>0</v>
      </c>
      <c r="N47" s="159">
        <v>2.63E-3</v>
      </c>
      <c r="O47" s="159">
        <f>ROUND(E47*N47,5)</f>
        <v>4.0629999999999999E-2</v>
      </c>
      <c r="P47" s="159">
        <v>0</v>
      </c>
      <c r="Q47" s="159">
        <f>ROUND(E47*P47,5)</f>
        <v>0</v>
      </c>
      <c r="R47" s="159"/>
      <c r="S47" s="159"/>
      <c r="T47" s="160">
        <v>0.22400999999999999</v>
      </c>
      <c r="U47" s="159">
        <f>ROUND(E47*T47,2)</f>
        <v>3.46</v>
      </c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124</v>
      </c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0"/>
      <c r="B48" s="156"/>
      <c r="C48" s="186" t="s">
        <v>178</v>
      </c>
      <c r="D48" s="161"/>
      <c r="E48" s="166">
        <v>15.449</v>
      </c>
      <c r="F48" s="168"/>
      <c r="G48" s="168"/>
      <c r="H48" s="168"/>
      <c r="I48" s="168"/>
      <c r="J48" s="168"/>
      <c r="K48" s="168"/>
      <c r="L48" s="168"/>
      <c r="M48" s="168"/>
      <c r="N48" s="159"/>
      <c r="O48" s="159"/>
      <c r="P48" s="159"/>
      <c r="Q48" s="159"/>
      <c r="R48" s="159"/>
      <c r="S48" s="159"/>
      <c r="T48" s="160"/>
      <c r="U48" s="159"/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126</v>
      </c>
      <c r="AF48" s="149">
        <v>0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50">
        <v>15</v>
      </c>
      <c r="B49" s="156" t="s">
        <v>179</v>
      </c>
      <c r="C49" s="185" t="s">
        <v>180</v>
      </c>
      <c r="D49" s="158" t="s">
        <v>123</v>
      </c>
      <c r="E49" s="165">
        <v>99.730739999999997</v>
      </c>
      <c r="F49" s="168"/>
      <c r="G49" s="168">
        <f>F49*E49</f>
        <v>0</v>
      </c>
      <c r="H49" s="168">
        <v>310.74</v>
      </c>
      <c r="I49" s="168">
        <f>ROUND(E49*H49,2)</f>
        <v>30990.33</v>
      </c>
      <c r="J49" s="168">
        <v>124.75999999999999</v>
      </c>
      <c r="K49" s="168">
        <f>ROUND(E49*J49,2)</f>
        <v>12442.41</v>
      </c>
      <c r="L49" s="168">
        <v>21</v>
      </c>
      <c r="M49" s="168">
        <f>G49*(1+L49/100)</f>
        <v>0</v>
      </c>
      <c r="N49" s="159">
        <v>4.1000000000000003E-3</v>
      </c>
      <c r="O49" s="159">
        <f>ROUND(E49*N49,5)</f>
        <v>0.40889999999999999</v>
      </c>
      <c r="P49" s="159">
        <v>0</v>
      </c>
      <c r="Q49" s="159">
        <f>ROUND(E49*P49,5)</f>
        <v>0</v>
      </c>
      <c r="R49" s="159"/>
      <c r="S49" s="159"/>
      <c r="T49" s="160">
        <v>0.22400999999999999</v>
      </c>
      <c r="U49" s="159">
        <f>ROUND(E49*T49,2)</f>
        <v>22.34</v>
      </c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124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0"/>
      <c r="B50" s="156"/>
      <c r="C50" s="186" t="s">
        <v>181</v>
      </c>
      <c r="D50" s="161"/>
      <c r="E50" s="166">
        <v>99.730739999999997</v>
      </c>
      <c r="F50" s="168"/>
      <c r="G50" s="168"/>
      <c r="H50" s="168"/>
      <c r="I50" s="168"/>
      <c r="J50" s="168"/>
      <c r="K50" s="168"/>
      <c r="L50" s="168"/>
      <c r="M50" s="168"/>
      <c r="N50" s="159"/>
      <c r="O50" s="159"/>
      <c r="P50" s="159"/>
      <c r="Q50" s="159"/>
      <c r="R50" s="159"/>
      <c r="S50" s="159"/>
      <c r="T50" s="160"/>
      <c r="U50" s="159"/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126</v>
      </c>
      <c r="AF50" s="149">
        <v>0</v>
      </c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51" t="s">
        <v>119</v>
      </c>
      <c r="B51" s="157" t="s">
        <v>58</v>
      </c>
      <c r="C51" s="187" t="s">
        <v>59</v>
      </c>
      <c r="D51" s="162"/>
      <c r="E51" s="167"/>
      <c r="F51" s="169"/>
      <c r="G51" s="169">
        <f>SUMIF(AE52:AE58,"&lt;&gt;NOR",G52:G58)</f>
        <v>0</v>
      </c>
      <c r="H51" s="169"/>
      <c r="I51" s="169">
        <f>SUM(I52:I58)</f>
        <v>7652.81</v>
      </c>
      <c r="J51" s="169"/>
      <c r="K51" s="169">
        <f>SUM(K52:K58)</f>
        <v>49192.21</v>
      </c>
      <c r="L51" s="169"/>
      <c r="M51" s="169">
        <f>SUM(M52:M58)</f>
        <v>0</v>
      </c>
      <c r="N51" s="163"/>
      <c r="O51" s="163">
        <f>SUM(O52:O58)</f>
        <v>4.8984899999999998</v>
      </c>
      <c r="P51" s="163"/>
      <c r="Q51" s="163">
        <f>SUM(Q52:Q58)</f>
        <v>0</v>
      </c>
      <c r="R51" s="163"/>
      <c r="S51" s="163"/>
      <c r="T51" s="164"/>
      <c r="U51" s="163">
        <f>SUM(U52:U58)</f>
        <v>94.27000000000001</v>
      </c>
      <c r="AE51" t="s">
        <v>120</v>
      </c>
    </row>
    <row r="52" spans="1:60" ht="22.5" outlineLevel="1" x14ac:dyDescent="0.2">
      <c r="A52" s="150">
        <v>16</v>
      </c>
      <c r="B52" s="156" t="s">
        <v>182</v>
      </c>
      <c r="C52" s="185" t="s">
        <v>183</v>
      </c>
      <c r="D52" s="158" t="s">
        <v>123</v>
      </c>
      <c r="E52" s="165">
        <v>101.91225</v>
      </c>
      <c r="F52" s="168"/>
      <c r="G52" s="168">
        <f>F52*E52</f>
        <v>0</v>
      </c>
      <c r="H52" s="168">
        <v>72.59</v>
      </c>
      <c r="I52" s="168">
        <f>ROUND(E52*H52,2)</f>
        <v>7397.81</v>
      </c>
      <c r="J52" s="168">
        <v>477.40999999999997</v>
      </c>
      <c r="K52" s="168">
        <f>ROUND(E52*J52,2)</f>
        <v>48653.93</v>
      </c>
      <c r="L52" s="168">
        <v>21</v>
      </c>
      <c r="M52" s="168">
        <f>G52*(1+L52/100)</f>
        <v>0</v>
      </c>
      <c r="N52" s="159">
        <v>4.8059999999999999E-2</v>
      </c>
      <c r="O52" s="159">
        <f>ROUND(E52*N52,5)</f>
        <v>4.8978999999999999</v>
      </c>
      <c r="P52" s="159">
        <v>0</v>
      </c>
      <c r="Q52" s="159">
        <f>ROUND(E52*P52,5)</f>
        <v>0</v>
      </c>
      <c r="R52" s="159"/>
      <c r="S52" s="159"/>
      <c r="T52" s="160">
        <v>0.91368000000000005</v>
      </c>
      <c r="U52" s="159">
        <f>ROUND(E52*T52,2)</f>
        <v>93.12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184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0"/>
      <c r="B53" s="156"/>
      <c r="C53" s="186" t="s">
        <v>185</v>
      </c>
      <c r="D53" s="161"/>
      <c r="E53" s="166">
        <v>100.9645</v>
      </c>
      <c r="F53" s="168"/>
      <c r="G53" s="168"/>
      <c r="H53" s="168"/>
      <c r="I53" s="168"/>
      <c r="J53" s="168"/>
      <c r="K53" s="168"/>
      <c r="L53" s="168"/>
      <c r="M53" s="168"/>
      <c r="N53" s="159"/>
      <c r="O53" s="159"/>
      <c r="P53" s="159"/>
      <c r="Q53" s="159"/>
      <c r="R53" s="159"/>
      <c r="S53" s="159"/>
      <c r="T53" s="160"/>
      <c r="U53" s="159"/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126</v>
      </c>
      <c r="AF53" s="149">
        <v>0</v>
      </c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0"/>
      <c r="B54" s="156"/>
      <c r="C54" s="186" t="s">
        <v>186</v>
      </c>
      <c r="D54" s="161"/>
      <c r="E54" s="166">
        <v>-14.8</v>
      </c>
      <c r="F54" s="168"/>
      <c r="G54" s="168"/>
      <c r="H54" s="168"/>
      <c r="I54" s="168"/>
      <c r="J54" s="168"/>
      <c r="K54" s="168"/>
      <c r="L54" s="168"/>
      <c r="M54" s="168"/>
      <c r="N54" s="159"/>
      <c r="O54" s="159"/>
      <c r="P54" s="159"/>
      <c r="Q54" s="159"/>
      <c r="R54" s="159"/>
      <c r="S54" s="159"/>
      <c r="T54" s="160"/>
      <c r="U54" s="159"/>
      <c r="V54" s="149"/>
      <c r="W54" s="149"/>
      <c r="X54" s="149"/>
      <c r="Y54" s="149"/>
      <c r="Z54" s="149"/>
      <c r="AA54" s="149"/>
      <c r="AB54" s="149"/>
      <c r="AC54" s="149"/>
      <c r="AD54" s="149"/>
      <c r="AE54" s="149" t="s">
        <v>126</v>
      </c>
      <c r="AF54" s="149">
        <v>0</v>
      </c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0"/>
      <c r="B55" s="156"/>
      <c r="C55" s="186" t="s">
        <v>187</v>
      </c>
      <c r="D55" s="161"/>
      <c r="E55" s="166">
        <v>7.6544999999999996</v>
      </c>
      <c r="F55" s="168"/>
      <c r="G55" s="168"/>
      <c r="H55" s="168"/>
      <c r="I55" s="168"/>
      <c r="J55" s="168"/>
      <c r="K55" s="168"/>
      <c r="L55" s="168"/>
      <c r="M55" s="168"/>
      <c r="N55" s="159"/>
      <c r="O55" s="159"/>
      <c r="P55" s="159"/>
      <c r="Q55" s="159"/>
      <c r="R55" s="159"/>
      <c r="S55" s="159"/>
      <c r="T55" s="160"/>
      <c r="U55" s="159"/>
      <c r="V55" s="149"/>
      <c r="W55" s="149"/>
      <c r="X55" s="149"/>
      <c r="Y55" s="149"/>
      <c r="Z55" s="149"/>
      <c r="AA55" s="149"/>
      <c r="AB55" s="149"/>
      <c r="AC55" s="149"/>
      <c r="AD55" s="149"/>
      <c r="AE55" s="149" t="s">
        <v>126</v>
      </c>
      <c r="AF55" s="149">
        <v>0</v>
      </c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0"/>
      <c r="B56" s="156"/>
      <c r="C56" s="186" t="s">
        <v>188</v>
      </c>
      <c r="D56" s="161"/>
      <c r="E56" s="166">
        <v>8.0932499999999994</v>
      </c>
      <c r="F56" s="168"/>
      <c r="G56" s="168"/>
      <c r="H56" s="168"/>
      <c r="I56" s="168"/>
      <c r="J56" s="168"/>
      <c r="K56" s="168"/>
      <c r="L56" s="168"/>
      <c r="M56" s="168"/>
      <c r="N56" s="159"/>
      <c r="O56" s="159"/>
      <c r="P56" s="159"/>
      <c r="Q56" s="159"/>
      <c r="R56" s="159"/>
      <c r="S56" s="159"/>
      <c r="T56" s="160"/>
      <c r="U56" s="159"/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126</v>
      </c>
      <c r="AF56" s="149">
        <v>0</v>
      </c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0">
        <v>17</v>
      </c>
      <c r="B57" s="156" t="s">
        <v>189</v>
      </c>
      <c r="C57" s="185" t="s">
        <v>190</v>
      </c>
      <c r="D57" s="158" t="s">
        <v>123</v>
      </c>
      <c r="E57" s="165">
        <v>14.8</v>
      </c>
      <c r="F57" s="168"/>
      <c r="G57" s="168">
        <f>F57*E57</f>
        <v>0</v>
      </c>
      <c r="H57" s="168">
        <v>17.23</v>
      </c>
      <c r="I57" s="168">
        <f>ROUND(E57*H57,2)</f>
        <v>255</v>
      </c>
      <c r="J57" s="168">
        <v>36.370000000000005</v>
      </c>
      <c r="K57" s="168">
        <f>ROUND(E57*J57,2)</f>
        <v>538.28</v>
      </c>
      <c r="L57" s="168">
        <v>21</v>
      </c>
      <c r="M57" s="168">
        <f>G57*(1+L57/100)</f>
        <v>0</v>
      </c>
      <c r="N57" s="159">
        <v>4.0000000000000003E-5</v>
      </c>
      <c r="O57" s="159">
        <f>ROUND(E57*N57,5)</f>
        <v>5.9000000000000003E-4</v>
      </c>
      <c r="P57" s="159">
        <v>0</v>
      </c>
      <c r="Q57" s="159">
        <f>ROUND(E57*P57,5)</f>
        <v>0</v>
      </c>
      <c r="R57" s="159"/>
      <c r="S57" s="159"/>
      <c r="T57" s="160">
        <v>7.8E-2</v>
      </c>
      <c r="U57" s="159">
        <f>ROUND(E57*T57,2)</f>
        <v>1.1499999999999999</v>
      </c>
      <c r="V57" s="149"/>
      <c r="W57" s="149"/>
      <c r="X57" s="149"/>
      <c r="Y57" s="149"/>
      <c r="Z57" s="149"/>
      <c r="AA57" s="149"/>
      <c r="AB57" s="149"/>
      <c r="AC57" s="149"/>
      <c r="AD57" s="149"/>
      <c r="AE57" s="149" t="s">
        <v>124</v>
      </c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0"/>
      <c r="B58" s="156"/>
      <c r="C58" s="186" t="s">
        <v>191</v>
      </c>
      <c r="D58" s="161"/>
      <c r="E58" s="166">
        <v>14.8</v>
      </c>
      <c r="F58" s="168"/>
      <c r="G58" s="168"/>
      <c r="H58" s="168"/>
      <c r="I58" s="168"/>
      <c r="J58" s="168"/>
      <c r="K58" s="168"/>
      <c r="L58" s="168"/>
      <c r="M58" s="168"/>
      <c r="N58" s="159"/>
      <c r="O58" s="159"/>
      <c r="P58" s="159"/>
      <c r="Q58" s="159"/>
      <c r="R58" s="159"/>
      <c r="S58" s="159"/>
      <c r="T58" s="160"/>
      <c r="U58" s="159"/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126</v>
      </c>
      <c r="AF58" s="149">
        <v>0</v>
      </c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">
      <c r="A59" s="151" t="s">
        <v>119</v>
      </c>
      <c r="B59" s="157" t="s">
        <v>60</v>
      </c>
      <c r="C59" s="187" t="s">
        <v>61</v>
      </c>
      <c r="D59" s="162"/>
      <c r="E59" s="167"/>
      <c r="F59" s="169"/>
      <c r="G59" s="169">
        <f>SUMIF(AE60:AE69,"&lt;&gt;NOR",G60:G69)</f>
        <v>0</v>
      </c>
      <c r="H59" s="169"/>
      <c r="I59" s="169">
        <f>SUM(I60:I69)</f>
        <v>51150.14</v>
      </c>
      <c r="J59" s="169"/>
      <c r="K59" s="169">
        <f>SUM(K60:K69)</f>
        <v>44785.060000000005</v>
      </c>
      <c r="L59" s="169"/>
      <c r="M59" s="169">
        <f>SUM(M60:M69)</f>
        <v>0</v>
      </c>
      <c r="N59" s="163"/>
      <c r="O59" s="163">
        <f>SUM(O60:O69)</f>
        <v>2.5676299999999999</v>
      </c>
      <c r="P59" s="163"/>
      <c r="Q59" s="163">
        <f>SUM(Q60:Q69)</f>
        <v>0</v>
      </c>
      <c r="R59" s="163"/>
      <c r="S59" s="163"/>
      <c r="T59" s="164"/>
      <c r="U59" s="163">
        <f>SUM(U60:U69)</f>
        <v>83.78</v>
      </c>
      <c r="AE59" t="s">
        <v>120</v>
      </c>
    </row>
    <row r="60" spans="1:60" outlineLevel="1" x14ac:dyDescent="0.2">
      <c r="A60" s="150">
        <v>18</v>
      </c>
      <c r="B60" s="156" t="s">
        <v>192</v>
      </c>
      <c r="C60" s="185" t="s">
        <v>193</v>
      </c>
      <c r="D60" s="158" t="s">
        <v>123</v>
      </c>
      <c r="E60" s="165">
        <v>88.394000000000005</v>
      </c>
      <c r="F60" s="168"/>
      <c r="G60" s="168">
        <f t="shared" ref="G60:G61" si="2">F60*E60</f>
        <v>0</v>
      </c>
      <c r="H60" s="168">
        <v>4.63</v>
      </c>
      <c r="I60" s="168">
        <f>ROUND(E60*H60,2)</f>
        <v>409.26</v>
      </c>
      <c r="J60" s="168">
        <v>60.07</v>
      </c>
      <c r="K60" s="168">
        <f>ROUND(E60*J60,2)</f>
        <v>5309.83</v>
      </c>
      <c r="L60" s="168">
        <v>21</v>
      </c>
      <c r="M60" s="168">
        <f>G60*(1+L60/100)</f>
        <v>0</v>
      </c>
      <c r="N60" s="159">
        <v>2.0000000000000002E-5</v>
      </c>
      <c r="O60" s="159">
        <f>ROUND(E60*N60,5)</f>
        <v>1.7700000000000001E-3</v>
      </c>
      <c r="P60" s="159">
        <v>0</v>
      </c>
      <c r="Q60" s="159">
        <f>ROUND(E60*P60,5)</f>
        <v>0</v>
      </c>
      <c r="R60" s="159"/>
      <c r="S60" s="159"/>
      <c r="T60" s="160">
        <v>0.11</v>
      </c>
      <c r="U60" s="159">
        <f>ROUND(E60*T60,2)</f>
        <v>9.7200000000000006</v>
      </c>
      <c r="V60" s="149"/>
      <c r="W60" s="149"/>
      <c r="X60" s="149"/>
      <c r="Y60" s="149"/>
      <c r="Z60" s="149"/>
      <c r="AA60" s="149"/>
      <c r="AB60" s="149"/>
      <c r="AC60" s="149"/>
      <c r="AD60" s="149"/>
      <c r="AE60" s="149" t="s">
        <v>124</v>
      </c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0">
        <v>19</v>
      </c>
      <c r="B61" s="156" t="s">
        <v>194</v>
      </c>
      <c r="C61" s="185" t="s">
        <v>195</v>
      </c>
      <c r="D61" s="158" t="s">
        <v>123</v>
      </c>
      <c r="E61" s="165">
        <v>115.1797375</v>
      </c>
      <c r="F61" s="168"/>
      <c r="G61" s="168">
        <f t="shared" si="2"/>
        <v>0</v>
      </c>
      <c r="H61" s="168">
        <v>431.95</v>
      </c>
      <c r="I61" s="168">
        <f>ROUND(E61*H61,2)</f>
        <v>49751.89</v>
      </c>
      <c r="J61" s="168">
        <v>338.05</v>
      </c>
      <c r="K61" s="168">
        <f>ROUND(E61*J61,2)</f>
        <v>38936.51</v>
      </c>
      <c r="L61" s="168">
        <v>21</v>
      </c>
      <c r="M61" s="168">
        <f>G61*(1+L61/100)</f>
        <v>0</v>
      </c>
      <c r="N61" s="159">
        <v>2.223E-2</v>
      </c>
      <c r="O61" s="159">
        <f>ROUND(E61*N61,5)</f>
        <v>2.5604499999999999</v>
      </c>
      <c r="P61" s="159">
        <v>0</v>
      </c>
      <c r="Q61" s="159">
        <f>ROUND(E61*P61,5)</f>
        <v>0</v>
      </c>
      <c r="R61" s="159"/>
      <c r="S61" s="159"/>
      <c r="T61" s="160">
        <v>0.63300000000000001</v>
      </c>
      <c r="U61" s="159">
        <f>ROUND(E61*T61,2)</f>
        <v>72.91</v>
      </c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124</v>
      </c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0"/>
      <c r="B62" s="156"/>
      <c r="C62" s="186" t="s">
        <v>196</v>
      </c>
      <c r="D62" s="161"/>
      <c r="E62" s="166">
        <v>115.09505</v>
      </c>
      <c r="F62" s="168"/>
      <c r="G62" s="168"/>
      <c r="H62" s="168"/>
      <c r="I62" s="168"/>
      <c r="J62" s="168"/>
      <c r="K62" s="168"/>
      <c r="L62" s="168"/>
      <c r="M62" s="168"/>
      <c r="N62" s="159"/>
      <c r="O62" s="159"/>
      <c r="P62" s="159"/>
      <c r="Q62" s="159"/>
      <c r="R62" s="159"/>
      <c r="S62" s="159"/>
      <c r="T62" s="160"/>
      <c r="U62" s="159"/>
      <c r="V62" s="149"/>
      <c r="W62" s="149"/>
      <c r="X62" s="149"/>
      <c r="Y62" s="149"/>
      <c r="Z62" s="149"/>
      <c r="AA62" s="149"/>
      <c r="AB62" s="149"/>
      <c r="AC62" s="149"/>
      <c r="AD62" s="149"/>
      <c r="AE62" s="149" t="s">
        <v>126</v>
      </c>
      <c r="AF62" s="149">
        <v>0</v>
      </c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0"/>
      <c r="B63" s="156"/>
      <c r="C63" s="186" t="s">
        <v>197</v>
      </c>
      <c r="D63" s="161"/>
      <c r="E63" s="166">
        <v>-14.8</v>
      </c>
      <c r="F63" s="168"/>
      <c r="G63" s="168"/>
      <c r="H63" s="168"/>
      <c r="I63" s="168"/>
      <c r="J63" s="168"/>
      <c r="K63" s="168"/>
      <c r="L63" s="168"/>
      <c r="M63" s="168"/>
      <c r="N63" s="159"/>
      <c r="O63" s="159"/>
      <c r="P63" s="159"/>
      <c r="Q63" s="159"/>
      <c r="R63" s="159"/>
      <c r="S63" s="159"/>
      <c r="T63" s="160"/>
      <c r="U63" s="159"/>
      <c r="V63" s="149"/>
      <c r="W63" s="149"/>
      <c r="X63" s="149"/>
      <c r="Y63" s="149"/>
      <c r="Z63" s="149"/>
      <c r="AA63" s="149"/>
      <c r="AB63" s="149"/>
      <c r="AC63" s="149"/>
      <c r="AD63" s="149"/>
      <c r="AE63" s="149" t="s">
        <v>126</v>
      </c>
      <c r="AF63" s="149">
        <v>0</v>
      </c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0"/>
      <c r="B64" s="156"/>
      <c r="C64" s="186" t="s">
        <v>198</v>
      </c>
      <c r="D64" s="161"/>
      <c r="E64" s="166">
        <v>9.0546875</v>
      </c>
      <c r="F64" s="168"/>
      <c r="G64" s="168"/>
      <c r="H64" s="168"/>
      <c r="I64" s="168"/>
      <c r="J64" s="168"/>
      <c r="K64" s="168"/>
      <c r="L64" s="168"/>
      <c r="M64" s="168"/>
      <c r="N64" s="159"/>
      <c r="O64" s="159"/>
      <c r="P64" s="159"/>
      <c r="Q64" s="159"/>
      <c r="R64" s="159"/>
      <c r="S64" s="159"/>
      <c r="T64" s="160"/>
      <c r="U64" s="159"/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126</v>
      </c>
      <c r="AF64" s="149">
        <v>0</v>
      </c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0"/>
      <c r="B65" s="156"/>
      <c r="C65" s="186" t="s">
        <v>199</v>
      </c>
      <c r="D65" s="161"/>
      <c r="E65" s="166">
        <v>5.83</v>
      </c>
      <c r="F65" s="168"/>
      <c r="G65" s="168"/>
      <c r="H65" s="168"/>
      <c r="I65" s="168"/>
      <c r="J65" s="168"/>
      <c r="K65" s="168"/>
      <c r="L65" s="168"/>
      <c r="M65" s="168"/>
      <c r="N65" s="159"/>
      <c r="O65" s="159"/>
      <c r="P65" s="159"/>
      <c r="Q65" s="159"/>
      <c r="R65" s="159"/>
      <c r="S65" s="159"/>
      <c r="T65" s="160"/>
      <c r="U65" s="159"/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126</v>
      </c>
      <c r="AF65" s="149">
        <v>0</v>
      </c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0">
        <v>20</v>
      </c>
      <c r="B66" s="156" t="s">
        <v>200</v>
      </c>
      <c r="C66" s="185" t="s">
        <v>201</v>
      </c>
      <c r="D66" s="158" t="s">
        <v>161</v>
      </c>
      <c r="E66" s="165">
        <v>10.7</v>
      </c>
      <c r="F66" s="168"/>
      <c r="G66" s="168">
        <f>F66*E66</f>
        <v>0</v>
      </c>
      <c r="H66" s="168">
        <v>68.5</v>
      </c>
      <c r="I66" s="168">
        <f>ROUND(E66*H66,2)</f>
        <v>732.95</v>
      </c>
      <c r="J66" s="168">
        <v>0</v>
      </c>
      <c r="K66" s="168">
        <f>ROUND(E66*J66,2)</f>
        <v>0</v>
      </c>
      <c r="L66" s="168">
        <v>21</v>
      </c>
      <c r="M66" s="168">
        <f>G66*(1+L66/100)</f>
        <v>0</v>
      </c>
      <c r="N66" s="159">
        <v>4.4999999999999999E-4</v>
      </c>
      <c r="O66" s="159">
        <f>ROUND(E66*N66,5)</f>
        <v>4.8199999999999996E-3</v>
      </c>
      <c r="P66" s="159">
        <v>0</v>
      </c>
      <c r="Q66" s="159">
        <f>ROUND(E66*P66,5)</f>
        <v>0</v>
      </c>
      <c r="R66" s="159"/>
      <c r="S66" s="159"/>
      <c r="T66" s="160">
        <v>0</v>
      </c>
      <c r="U66" s="159">
        <f>ROUND(E66*T66,2)</f>
        <v>0</v>
      </c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124</v>
      </c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0"/>
      <c r="B67" s="156"/>
      <c r="C67" s="186" t="s">
        <v>202</v>
      </c>
      <c r="D67" s="161"/>
      <c r="E67" s="166">
        <v>10.7</v>
      </c>
      <c r="F67" s="168"/>
      <c r="G67" s="168"/>
      <c r="H67" s="168"/>
      <c r="I67" s="168"/>
      <c r="J67" s="168"/>
      <c r="K67" s="168"/>
      <c r="L67" s="168"/>
      <c r="M67" s="168"/>
      <c r="N67" s="159"/>
      <c r="O67" s="159"/>
      <c r="P67" s="159"/>
      <c r="Q67" s="159"/>
      <c r="R67" s="159"/>
      <c r="S67" s="159"/>
      <c r="T67" s="160"/>
      <c r="U67" s="159"/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126</v>
      </c>
      <c r="AF67" s="149">
        <v>0</v>
      </c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0">
        <v>21</v>
      </c>
      <c r="B68" s="156" t="s">
        <v>203</v>
      </c>
      <c r="C68" s="185" t="s">
        <v>204</v>
      </c>
      <c r="D68" s="158" t="s">
        <v>123</v>
      </c>
      <c r="E68" s="165">
        <v>14.8</v>
      </c>
      <c r="F68" s="168"/>
      <c r="G68" s="168">
        <f>F68*E68</f>
        <v>0</v>
      </c>
      <c r="H68" s="168">
        <v>17.3</v>
      </c>
      <c r="I68" s="168">
        <f>ROUND(E68*H68,2)</f>
        <v>256.04000000000002</v>
      </c>
      <c r="J68" s="168">
        <v>36.400000000000006</v>
      </c>
      <c r="K68" s="168">
        <f>ROUND(E68*J68,2)</f>
        <v>538.72</v>
      </c>
      <c r="L68" s="168">
        <v>21</v>
      </c>
      <c r="M68" s="168">
        <f>G68*(1+L68/100)</f>
        <v>0</v>
      </c>
      <c r="N68" s="159">
        <v>4.0000000000000003E-5</v>
      </c>
      <c r="O68" s="159">
        <f>ROUND(E68*N68,5)</f>
        <v>5.9000000000000003E-4</v>
      </c>
      <c r="P68" s="159">
        <v>0</v>
      </c>
      <c r="Q68" s="159">
        <f>ROUND(E68*P68,5)</f>
        <v>0</v>
      </c>
      <c r="R68" s="159"/>
      <c r="S68" s="159"/>
      <c r="T68" s="160">
        <v>7.8E-2</v>
      </c>
      <c r="U68" s="159">
        <f>ROUND(E68*T68,2)</f>
        <v>1.1499999999999999</v>
      </c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124</v>
      </c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0"/>
      <c r="B69" s="156"/>
      <c r="C69" s="186" t="s">
        <v>191</v>
      </c>
      <c r="D69" s="161"/>
      <c r="E69" s="166">
        <v>14.8</v>
      </c>
      <c r="F69" s="168"/>
      <c r="G69" s="168"/>
      <c r="H69" s="168"/>
      <c r="I69" s="168"/>
      <c r="J69" s="168"/>
      <c r="K69" s="168"/>
      <c r="L69" s="168"/>
      <c r="M69" s="168"/>
      <c r="N69" s="159"/>
      <c r="O69" s="159"/>
      <c r="P69" s="159"/>
      <c r="Q69" s="159"/>
      <c r="R69" s="159"/>
      <c r="S69" s="159"/>
      <c r="T69" s="160"/>
      <c r="U69" s="159"/>
      <c r="V69" s="149"/>
      <c r="W69" s="149"/>
      <c r="X69" s="149"/>
      <c r="Y69" s="149"/>
      <c r="Z69" s="149"/>
      <c r="AA69" s="149"/>
      <c r="AB69" s="149"/>
      <c r="AC69" s="149"/>
      <c r="AD69" s="149"/>
      <c r="AE69" s="149" t="s">
        <v>126</v>
      </c>
      <c r="AF69" s="149">
        <v>0</v>
      </c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x14ac:dyDescent="0.2">
      <c r="A70" s="151" t="s">
        <v>119</v>
      </c>
      <c r="B70" s="157" t="s">
        <v>62</v>
      </c>
      <c r="C70" s="187" t="s">
        <v>63</v>
      </c>
      <c r="D70" s="162"/>
      <c r="E70" s="167"/>
      <c r="F70" s="169"/>
      <c r="G70" s="169">
        <f>SUMIF(AE71:AE76,"&lt;&gt;NOR",G71:G76)</f>
        <v>0</v>
      </c>
      <c r="H70" s="169"/>
      <c r="I70" s="169">
        <f>SUM(I71:I76)</f>
        <v>45995.270000000004</v>
      </c>
      <c r="J70" s="169"/>
      <c r="K70" s="169">
        <f>SUM(K71:K76)</f>
        <v>13145.52</v>
      </c>
      <c r="L70" s="169"/>
      <c r="M70" s="169">
        <f>SUM(M71:M76)</f>
        <v>0</v>
      </c>
      <c r="N70" s="163"/>
      <c r="O70" s="163">
        <f>SUM(O71:O76)</f>
        <v>28.282170000000001</v>
      </c>
      <c r="P70" s="163"/>
      <c r="Q70" s="163">
        <f>SUM(Q71:Q76)</f>
        <v>0</v>
      </c>
      <c r="R70" s="163"/>
      <c r="S70" s="163"/>
      <c r="T70" s="164"/>
      <c r="U70" s="163">
        <f>SUM(U71:U76)</f>
        <v>29.13</v>
      </c>
      <c r="AE70" t="s">
        <v>120</v>
      </c>
    </row>
    <row r="71" spans="1:60" ht="22.5" outlineLevel="1" x14ac:dyDescent="0.2">
      <c r="A71" s="150">
        <v>22</v>
      </c>
      <c r="B71" s="156" t="s">
        <v>205</v>
      </c>
      <c r="C71" s="185" t="s">
        <v>206</v>
      </c>
      <c r="D71" s="158" t="s">
        <v>129</v>
      </c>
      <c r="E71" s="165">
        <v>11.124000000000001</v>
      </c>
      <c r="F71" s="168"/>
      <c r="G71" s="168">
        <f>F71*E71</f>
        <v>0</v>
      </c>
      <c r="H71" s="168">
        <v>3076.2</v>
      </c>
      <c r="I71" s="168">
        <f>ROUND(E71*H71,2)</f>
        <v>34219.65</v>
      </c>
      <c r="J71" s="168">
        <v>1013.8000000000002</v>
      </c>
      <c r="K71" s="168">
        <f>ROUND(E71*J71,2)</f>
        <v>11277.51</v>
      </c>
      <c r="L71" s="168">
        <v>21</v>
      </c>
      <c r="M71" s="168">
        <f>G71*(1+L71/100)</f>
        <v>0</v>
      </c>
      <c r="N71" s="159">
        <v>2.5249999999999999</v>
      </c>
      <c r="O71" s="159">
        <f>ROUND(E71*N71,5)</f>
        <v>28.088100000000001</v>
      </c>
      <c r="P71" s="159">
        <v>0</v>
      </c>
      <c r="Q71" s="159">
        <f>ROUND(E71*P71,5)</f>
        <v>0</v>
      </c>
      <c r="R71" s="159"/>
      <c r="S71" s="159"/>
      <c r="T71" s="160">
        <v>2.3170000000000002</v>
      </c>
      <c r="U71" s="159">
        <f>ROUND(E71*T71,2)</f>
        <v>25.77</v>
      </c>
      <c r="V71" s="149"/>
      <c r="W71" s="149"/>
      <c r="X71" s="149"/>
      <c r="Y71" s="149"/>
      <c r="Z71" s="149"/>
      <c r="AA71" s="149"/>
      <c r="AB71" s="149"/>
      <c r="AC71" s="149"/>
      <c r="AD71" s="149"/>
      <c r="AE71" s="149" t="s">
        <v>124</v>
      </c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0"/>
      <c r="B72" s="156"/>
      <c r="C72" s="186" t="s">
        <v>207</v>
      </c>
      <c r="D72" s="161"/>
      <c r="E72" s="166">
        <v>11.124000000000001</v>
      </c>
      <c r="F72" s="168"/>
      <c r="G72" s="168"/>
      <c r="H72" s="168"/>
      <c r="I72" s="168"/>
      <c r="J72" s="168"/>
      <c r="K72" s="168"/>
      <c r="L72" s="168"/>
      <c r="M72" s="168"/>
      <c r="N72" s="159"/>
      <c r="O72" s="159"/>
      <c r="P72" s="159"/>
      <c r="Q72" s="159"/>
      <c r="R72" s="159"/>
      <c r="S72" s="159"/>
      <c r="T72" s="160"/>
      <c r="U72" s="159"/>
      <c r="V72" s="149"/>
      <c r="W72" s="149"/>
      <c r="X72" s="149"/>
      <c r="Y72" s="149"/>
      <c r="Z72" s="149"/>
      <c r="AA72" s="149"/>
      <c r="AB72" s="149"/>
      <c r="AC72" s="149"/>
      <c r="AD72" s="149"/>
      <c r="AE72" s="149" t="s">
        <v>126</v>
      </c>
      <c r="AF72" s="149">
        <v>0</v>
      </c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50">
        <v>23</v>
      </c>
      <c r="B73" s="156" t="s">
        <v>208</v>
      </c>
      <c r="C73" s="185" t="s">
        <v>209</v>
      </c>
      <c r="D73" s="158" t="s">
        <v>141</v>
      </c>
      <c r="E73" s="165">
        <v>0.18201088800000001</v>
      </c>
      <c r="F73" s="168"/>
      <c r="G73" s="168">
        <f>F73*E73</f>
        <v>0</v>
      </c>
      <c r="H73" s="168">
        <v>61714.73</v>
      </c>
      <c r="I73" s="168">
        <f>ROUND(E73*H73,2)</f>
        <v>11232.75</v>
      </c>
      <c r="J73" s="168">
        <v>7765.2699999999968</v>
      </c>
      <c r="K73" s="168">
        <f>ROUND(E73*J73,2)</f>
        <v>1413.36</v>
      </c>
      <c r="L73" s="168">
        <v>21</v>
      </c>
      <c r="M73" s="168">
        <f>G73*(1+L73/100)</f>
        <v>0</v>
      </c>
      <c r="N73" s="159">
        <v>1.0662499999999999</v>
      </c>
      <c r="O73" s="159">
        <f>ROUND(E73*N73,5)</f>
        <v>0.19406999999999999</v>
      </c>
      <c r="P73" s="159">
        <v>0</v>
      </c>
      <c r="Q73" s="159">
        <f>ROUND(E73*P73,5)</f>
        <v>0</v>
      </c>
      <c r="R73" s="159"/>
      <c r="S73" s="159"/>
      <c r="T73" s="160">
        <v>15.231</v>
      </c>
      <c r="U73" s="159">
        <f>ROUND(E73*T73,2)</f>
        <v>2.77</v>
      </c>
      <c r="V73" s="149"/>
      <c r="W73" s="149"/>
      <c r="X73" s="149"/>
      <c r="Y73" s="149"/>
      <c r="Z73" s="149"/>
      <c r="AA73" s="149"/>
      <c r="AB73" s="149"/>
      <c r="AC73" s="149"/>
      <c r="AD73" s="149"/>
      <c r="AE73" s="149" t="s">
        <v>124</v>
      </c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0"/>
      <c r="B74" s="156"/>
      <c r="C74" s="186" t="s">
        <v>210</v>
      </c>
      <c r="D74" s="161"/>
      <c r="E74" s="166">
        <v>0.18201088800000001</v>
      </c>
      <c r="F74" s="168"/>
      <c r="G74" s="168"/>
      <c r="H74" s="168"/>
      <c r="I74" s="168"/>
      <c r="J74" s="168"/>
      <c r="K74" s="168"/>
      <c r="L74" s="168"/>
      <c r="M74" s="168"/>
      <c r="N74" s="159"/>
      <c r="O74" s="159"/>
      <c r="P74" s="159"/>
      <c r="Q74" s="159"/>
      <c r="R74" s="159"/>
      <c r="S74" s="159"/>
      <c r="T74" s="160"/>
      <c r="U74" s="159"/>
      <c r="V74" s="149"/>
      <c r="W74" s="149"/>
      <c r="X74" s="149"/>
      <c r="Y74" s="149"/>
      <c r="Z74" s="149"/>
      <c r="AA74" s="149"/>
      <c r="AB74" s="149"/>
      <c r="AC74" s="149"/>
      <c r="AD74" s="149"/>
      <c r="AE74" s="149" t="s">
        <v>126</v>
      </c>
      <c r="AF74" s="149">
        <v>0</v>
      </c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0">
        <v>24</v>
      </c>
      <c r="B75" s="156" t="s">
        <v>211</v>
      </c>
      <c r="C75" s="185" t="s">
        <v>212</v>
      </c>
      <c r="D75" s="158" t="s">
        <v>161</v>
      </c>
      <c r="E75" s="165">
        <v>14.414999999999999</v>
      </c>
      <c r="F75" s="168"/>
      <c r="G75" s="168">
        <f>F75*E75</f>
        <v>0</v>
      </c>
      <c r="H75" s="168">
        <v>37.659999999999997</v>
      </c>
      <c r="I75" s="168">
        <f>ROUND(E75*H75,2)</f>
        <v>542.87</v>
      </c>
      <c r="J75" s="168">
        <v>31.540000000000006</v>
      </c>
      <c r="K75" s="168">
        <f>ROUND(E75*J75,2)</f>
        <v>454.65</v>
      </c>
      <c r="L75" s="168">
        <v>21</v>
      </c>
      <c r="M75" s="168">
        <f>G75*(1+L75/100)</f>
        <v>0</v>
      </c>
      <c r="N75" s="159">
        <v>0</v>
      </c>
      <c r="O75" s="159">
        <f>ROUND(E75*N75,5)</f>
        <v>0</v>
      </c>
      <c r="P75" s="159">
        <v>0</v>
      </c>
      <c r="Q75" s="159">
        <f>ROUND(E75*P75,5)</f>
        <v>0</v>
      </c>
      <c r="R75" s="159"/>
      <c r="S75" s="159"/>
      <c r="T75" s="160">
        <v>4.1200000000000001E-2</v>
      </c>
      <c r="U75" s="159">
        <f>ROUND(E75*T75,2)</f>
        <v>0.59</v>
      </c>
      <c r="V75" s="149"/>
      <c r="W75" s="149"/>
      <c r="X75" s="149"/>
      <c r="Y75" s="149"/>
      <c r="Z75" s="149"/>
      <c r="AA75" s="149"/>
      <c r="AB75" s="149"/>
      <c r="AC75" s="149"/>
      <c r="AD75" s="149"/>
      <c r="AE75" s="149" t="s">
        <v>124</v>
      </c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0"/>
      <c r="B76" s="156"/>
      <c r="C76" s="186" t="s">
        <v>213</v>
      </c>
      <c r="D76" s="161"/>
      <c r="E76" s="166">
        <v>14.414999999999999</v>
      </c>
      <c r="F76" s="168"/>
      <c r="G76" s="168"/>
      <c r="H76" s="168"/>
      <c r="I76" s="168"/>
      <c r="J76" s="168"/>
      <c r="K76" s="168"/>
      <c r="L76" s="168"/>
      <c r="M76" s="168"/>
      <c r="N76" s="159"/>
      <c r="O76" s="159"/>
      <c r="P76" s="159"/>
      <c r="Q76" s="159"/>
      <c r="R76" s="159"/>
      <c r="S76" s="159"/>
      <c r="T76" s="160"/>
      <c r="U76" s="159"/>
      <c r="V76" s="149"/>
      <c r="W76" s="149"/>
      <c r="X76" s="149"/>
      <c r="Y76" s="149"/>
      <c r="Z76" s="149"/>
      <c r="AA76" s="149"/>
      <c r="AB76" s="149"/>
      <c r="AC76" s="149"/>
      <c r="AD76" s="149"/>
      <c r="AE76" s="149" t="s">
        <v>126</v>
      </c>
      <c r="AF76" s="149">
        <v>0</v>
      </c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x14ac:dyDescent="0.2">
      <c r="A77" s="151" t="s">
        <v>119</v>
      </c>
      <c r="B77" s="157" t="s">
        <v>64</v>
      </c>
      <c r="C77" s="187" t="s">
        <v>65</v>
      </c>
      <c r="D77" s="162"/>
      <c r="E77" s="167"/>
      <c r="F77" s="169"/>
      <c r="G77" s="169">
        <f>SUMIF(AE78:AE88,"&lt;&gt;NOR",G78:G88)</f>
        <v>0</v>
      </c>
      <c r="H77" s="169"/>
      <c r="I77" s="169">
        <f>SUM(I78:I88)</f>
        <v>5889.0700000000006</v>
      </c>
      <c r="J77" s="169"/>
      <c r="K77" s="169">
        <f>SUM(K78:K88)</f>
        <v>14725.62</v>
      </c>
      <c r="L77" s="169"/>
      <c r="M77" s="169">
        <f>SUM(M78:M88)</f>
        <v>0</v>
      </c>
      <c r="N77" s="163"/>
      <c r="O77" s="163">
        <f>SUM(O78:O88)</f>
        <v>1.7750600000000001</v>
      </c>
      <c r="P77" s="163"/>
      <c r="Q77" s="163">
        <f>SUM(Q78:Q88)</f>
        <v>0</v>
      </c>
      <c r="R77" s="163"/>
      <c r="S77" s="163"/>
      <c r="T77" s="164"/>
      <c r="U77" s="163">
        <f>SUM(U78:U88)</f>
        <v>24.77</v>
      </c>
      <c r="AE77" t="s">
        <v>120</v>
      </c>
    </row>
    <row r="78" spans="1:60" outlineLevel="1" x14ac:dyDescent="0.2">
      <c r="A78" s="150">
        <v>25</v>
      </c>
      <c r="B78" s="156" t="s">
        <v>214</v>
      </c>
      <c r="C78" s="185" t="s">
        <v>215</v>
      </c>
      <c r="D78" s="158" t="s">
        <v>123</v>
      </c>
      <c r="E78" s="165">
        <v>14.414999999999999</v>
      </c>
      <c r="F78" s="168"/>
      <c r="G78" s="168">
        <f>F78*E78</f>
        <v>0</v>
      </c>
      <c r="H78" s="168">
        <v>72.430000000000007</v>
      </c>
      <c r="I78" s="168">
        <f>ROUND(E78*H78,2)</f>
        <v>1044.08</v>
      </c>
      <c r="J78" s="168">
        <v>99.07</v>
      </c>
      <c r="K78" s="168">
        <f>ROUND(E78*J78,2)</f>
        <v>1428.09</v>
      </c>
      <c r="L78" s="168">
        <v>21</v>
      </c>
      <c r="M78" s="168">
        <f>G78*(1+L78/100)</f>
        <v>0</v>
      </c>
      <c r="N78" s="159">
        <v>1.58E-3</v>
      </c>
      <c r="O78" s="159">
        <f>ROUND(E78*N78,5)</f>
        <v>2.2780000000000002E-2</v>
      </c>
      <c r="P78" s="159">
        <v>0</v>
      </c>
      <c r="Q78" s="159">
        <f>ROUND(E78*P78,5)</f>
        <v>0</v>
      </c>
      <c r="R78" s="159"/>
      <c r="S78" s="159"/>
      <c r="T78" s="160">
        <v>0.214</v>
      </c>
      <c r="U78" s="159">
        <f>ROUND(E78*T78,2)</f>
        <v>3.08</v>
      </c>
      <c r="V78" s="149"/>
      <c r="W78" s="149"/>
      <c r="X78" s="149"/>
      <c r="Y78" s="149"/>
      <c r="Z78" s="149"/>
      <c r="AA78" s="149"/>
      <c r="AB78" s="149"/>
      <c r="AC78" s="149"/>
      <c r="AD78" s="149"/>
      <c r="AE78" s="149" t="s">
        <v>124</v>
      </c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0"/>
      <c r="B79" s="156"/>
      <c r="C79" s="186" t="s">
        <v>216</v>
      </c>
      <c r="D79" s="161"/>
      <c r="E79" s="166">
        <v>14.414999999999999</v>
      </c>
      <c r="F79" s="168"/>
      <c r="G79" s="168"/>
      <c r="H79" s="168"/>
      <c r="I79" s="168"/>
      <c r="J79" s="168"/>
      <c r="K79" s="168"/>
      <c r="L79" s="168"/>
      <c r="M79" s="168"/>
      <c r="N79" s="159"/>
      <c r="O79" s="159"/>
      <c r="P79" s="159"/>
      <c r="Q79" s="159"/>
      <c r="R79" s="159"/>
      <c r="S79" s="159"/>
      <c r="T79" s="160"/>
      <c r="U79" s="159"/>
      <c r="V79" s="149"/>
      <c r="W79" s="149"/>
      <c r="X79" s="149"/>
      <c r="Y79" s="149"/>
      <c r="Z79" s="149"/>
      <c r="AA79" s="149"/>
      <c r="AB79" s="149"/>
      <c r="AC79" s="149"/>
      <c r="AD79" s="149"/>
      <c r="AE79" s="149" t="s">
        <v>126</v>
      </c>
      <c r="AF79" s="149">
        <v>0</v>
      </c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0">
        <v>26</v>
      </c>
      <c r="B80" s="156" t="s">
        <v>217</v>
      </c>
      <c r="C80" s="185" t="s">
        <v>218</v>
      </c>
      <c r="D80" s="158" t="s">
        <v>123</v>
      </c>
      <c r="E80" s="165">
        <v>91.122659999999996</v>
      </c>
      <c r="F80" s="168"/>
      <c r="G80" s="168">
        <f>F80*E80</f>
        <v>0</v>
      </c>
      <c r="H80" s="168">
        <v>0.04</v>
      </c>
      <c r="I80" s="168">
        <f>ROUND(E80*H80,2)</f>
        <v>3.64</v>
      </c>
      <c r="J80" s="168">
        <v>70.86</v>
      </c>
      <c r="K80" s="168">
        <f>ROUND(E80*J80,2)</f>
        <v>6456.95</v>
      </c>
      <c r="L80" s="168">
        <v>21</v>
      </c>
      <c r="M80" s="168">
        <f>G80*(1+L80/100)</f>
        <v>0</v>
      </c>
      <c r="N80" s="159">
        <v>1.8380000000000001E-2</v>
      </c>
      <c r="O80" s="159">
        <f>ROUND(E80*N80,5)</f>
        <v>1.67483</v>
      </c>
      <c r="P80" s="159">
        <v>0</v>
      </c>
      <c r="Q80" s="159">
        <f>ROUND(E80*P80,5)</f>
        <v>0</v>
      </c>
      <c r="R80" s="159"/>
      <c r="S80" s="159"/>
      <c r="T80" s="160">
        <v>0.13</v>
      </c>
      <c r="U80" s="159">
        <f>ROUND(E80*T80,2)</f>
        <v>11.85</v>
      </c>
      <c r="V80" s="149"/>
      <c r="W80" s="149"/>
      <c r="X80" s="149"/>
      <c r="Y80" s="149"/>
      <c r="Z80" s="149"/>
      <c r="AA80" s="149"/>
      <c r="AB80" s="149"/>
      <c r="AC80" s="149"/>
      <c r="AD80" s="149"/>
      <c r="AE80" s="149" t="s">
        <v>124</v>
      </c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0"/>
      <c r="B81" s="156"/>
      <c r="C81" s="186" t="s">
        <v>219</v>
      </c>
      <c r="D81" s="161"/>
      <c r="E81" s="166">
        <v>17.564160000000001</v>
      </c>
      <c r="F81" s="168"/>
      <c r="G81" s="168"/>
      <c r="H81" s="168"/>
      <c r="I81" s="168"/>
      <c r="J81" s="168"/>
      <c r="K81" s="168"/>
      <c r="L81" s="168"/>
      <c r="M81" s="168"/>
      <c r="N81" s="159"/>
      <c r="O81" s="159"/>
      <c r="P81" s="159"/>
      <c r="Q81" s="159"/>
      <c r="R81" s="159"/>
      <c r="S81" s="159"/>
      <c r="T81" s="160"/>
      <c r="U81" s="159"/>
      <c r="V81" s="149"/>
      <c r="W81" s="149"/>
      <c r="X81" s="149"/>
      <c r="Y81" s="149"/>
      <c r="Z81" s="149"/>
      <c r="AA81" s="149"/>
      <c r="AB81" s="149"/>
      <c r="AC81" s="149"/>
      <c r="AD81" s="149"/>
      <c r="AE81" s="149" t="s">
        <v>126</v>
      </c>
      <c r="AF81" s="149">
        <v>0</v>
      </c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0"/>
      <c r="B82" s="156"/>
      <c r="C82" s="186" t="s">
        <v>220</v>
      </c>
      <c r="D82" s="161"/>
      <c r="E82" s="166">
        <v>34.3125</v>
      </c>
      <c r="F82" s="168"/>
      <c r="G82" s="168"/>
      <c r="H82" s="168"/>
      <c r="I82" s="168"/>
      <c r="J82" s="168"/>
      <c r="K82" s="168"/>
      <c r="L82" s="168"/>
      <c r="M82" s="168"/>
      <c r="N82" s="159"/>
      <c r="O82" s="159"/>
      <c r="P82" s="159"/>
      <c r="Q82" s="159"/>
      <c r="R82" s="159"/>
      <c r="S82" s="159"/>
      <c r="T82" s="160"/>
      <c r="U82" s="159"/>
      <c r="V82" s="149"/>
      <c r="W82" s="149"/>
      <c r="X82" s="149"/>
      <c r="Y82" s="149"/>
      <c r="Z82" s="149"/>
      <c r="AA82" s="149"/>
      <c r="AB82" s="149"/>
      <c r="AC82" s="149"/>
      <c r="AD82" s="149"/>
      <c r="AE82" s="149" t="s">
        <v>126</v>
      </c>
      <c r="AF82" s="149">
        <v>0</v>
      </c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0"/>
      <c r="B83" s="156"/>
      <c r="C83" s="186" t="s">
        <v>221</v>
      </c>
      <c r="D83" s="161"/>
      <c r="E83" s="166">
        <v>18.096</v>
      </c>
      <c r="F83" s="168"/>
      <c r="G83" s="168"/>
      <c r="H83" s="168"/>
      <c r="I83" s="168"/>
      <c r="J83" s="168"/>
      <c r="K83" s="168"/>
      <c r="L83" s="168"/>
      <c r="M83" s="168"/>
      <c r="N83" s="159"/>
      <c r="O83" s="159"/>
      <c r="P83" s="159"/>
      <c r="Q83" s="159"/>
      <c r="R83" s="159"/>
      <c r="S83" s="159"/>
      <c r="T83" s="160"/>
      <c r="U83" s="159"/>
      <c r="V83" s="149"/>
      <c r="W83" s="149"/>
      <c r="X83" s="149"/>
      <c r="Y83" s="149"/>
      <c r="Z83" s="149"/>
      <c r="AA83" s="149"/>
      <c r="AB83" s="149"/>
      <c r="AC83" s="149"/>
      <c r="AD83" s="149"/>
      <c r="AE83" s="149" t="s">
        <v>126</v>
      </c>
      <c r="AF83" s="149">
        <v>0</v>
      </c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0"/>
      <c r="B84" s="156"/>
      <c r="C84" s="186" t="s">
        <v>222</v>
      </c>
      <c r="D84" s="161"/>
      <c r="E84" s="166">
        <v>21.15</v>
      </c>
      <c r="F84" s="168"/>
      <c r="G84" s="168"/>
      <c r="H84" s="168"/>
      <c r="I84" s="168"/>
      <c r="J84" s="168"/>
      <c r="K84" s="168"/>
      <c r="L84" s="168"/>
      <c r="M84" s="168"/>
      <c r="N84" s="159"/>
      <c r="O84" s="159"/>
      <c r="P84" s="159"/>
      <c r="Q84" s="159"/>
      <c r="R84" s="159"/>
      <c r="S84" s="159"/>
      <c r="T84" s="160"/>
      <c r="U84" s="159"/>
      <c r="V84" s="149"/>
      <c r="W84" s="149"/>
      <c r="X84" s="149"/>
      <c r="Y84" s="149"/>
      <c r="Z84" s="149"/>
      <c r="AA84" s="149"/>
      <c r="AB84" s="149"/>
      <c r="AC84" s="149"/>
      <c r="AD84" s="149"/>
      <c r="AE84" s="149" t="s">
        <v>126</v>
      </c>
      <c r="AF84" s="149">
        <v>0</v>
      </c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0">
        <v>27</v>
      </c>
      <c r="B85" s="156" t="s">
        <v>223</v>
      </c>
      <c r="C85" s="185" t="s">
        <v>224</v>
      </c>
      <c r="D85" s="158" t="s">
        <v>123</v>
      </c>
      <c r="E85" s="165">
        <v>91.122659999999996</v>
      </c>
      <c r="F85" s="168"/>
      <c r="G85" s="168">
        <f t="shared" ref="G85:G87" si="3">F85*E85</f>
        <v>0</v>
      </c>
      <c r="H85" s="168">
        <v>0</v>
      </c>
      <c r="I85" s="168">
        <f>ROUND(E85*H85,2)</f>
        <v>0</v>
      </c>
      <c r="J85" s="168">
        <v>57.9</v>
      </c>
      <c r="K85" s="168">
        <f>ROUND(E85*J85,2)</f>
        <v>5276</v>
      </c>
      <c r="L85" s="168">
        <v>21</v>
      </c>
      <c r="M85" s="168">
        <f>G85*(1+L85/100)</f>
        <v>0</v>
      </c>
      <c r="N85" s="159">
        <v>0</v>
      </c>
      <c r="O85" s="159">
        <f>ROUND(E85*N85,5)</f>
        <v>0</v>
      </c>
      <c r="P85" s="159">
        <v>0</v>
      </c>
      <c r="Q85" s="159">
        <f>ROUND(E85*P85,5)</f>
        <v>0</v>
      </c>
      <c r="R85" s="159"/>
      <c r="S85" s="159"/>
      <c r="T85" s="160">
        <v>0.10199999999999999</v>
      </c>
      <c r="U85" s="159">
        <f>ROUND(E85*T85,2)</f>
        <v>9.2899999999999991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 t="s">
        <v>124</v>
      </c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0">
        <v>28</v>
      </c>
      <c r="B86" s="156" t="s">
        <v>225</v>
      </c>
      <c r="C86" s="185" t="s">
        <v>226</v>
      </c>
      <c r="D86" s="158" t="s">
        <v>123</v>
      </c>
      <c r="E86" s="165">
        <v>91.122659999999996</v>
      </c>
      <c r="F86" s="168"/>
      <c r="G86" s="168">
        <f t="shared" si="3"/>
        <v>0</v>
      </c>
      <c r="H86" s="168">
        <v>53.13</v>
      </c>
      <c r="I86" s="168">
        <f>ROUND(E86*H86,2)</f>
        <v>4841.3500000000004</v>
      </c>
      <c r="J86" s="168">
        <v>2.769999999999996</v>
      </c>
      <c r="K86" s="168">
        <f>ROUND(E86*J86,2)</f>
        <v>252.41</v>
      </c>
      <c r="L86" s="168">
        <v>21</v>
      </c>
      <c r="M86" s="168">
        <f>G86*(1+L86/100)</f>
        <v>0</v>
      </c>
      <c r="N86" s="159">
        <v>8.4999999999999995E-4</v>
      </c>
      <c r="O86" s="159">
        <f>ROUND(E86*N86,5)</f>
        <v>7.7450000000000005E-2</v>
      </c>
      <c r="P86" s="159">
        <v>0</v>
      </c>
      <c r="Q86" s="159">
        <f>ROUND(E86*P86,5)</f>
        <v>0</v>
      </c>
      <c r="R86" s="159"/>
      <c r="S86" s="159"/>
      <c r="T86" s="160">
        <v>6.0000000000000001E-3</v>
      </c>
      <c r="U86" s="159">
        <f>ROUND(E86*T86,2)</f>
        <v>0.55000000000000004</v>
      </c>
      <c r="V86" s="149"/>
      <c r="W86" s="149"/>
      <c r="X86" s="149"/>
      <c r="Y86" s="149"/>
      <c r="Z86" s="149"/>
      <c r="AA86" s="149"/>
      <c r="AB86" s="149"/>
      <c r="AC86" s="149"/>
      <c r="AD86" s="149"/>
      <c r="AE86" s="149" t="s">
        <v>124</v>
      </c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50">
        <v>29</v>
      </c>
      <c r="B87" s="156" t="s">
        <v>227</v>
      </c>
      <c r="C87" s="185" t="s">
        <v>228</v>
      </c>
      <c r="D87" s="158" t="s">
        <v>229</v>
      </c>
      <c r="E87" s="165">
        <v>7.2898128</v>
      </c>
      <c r="F87" s="168"/>
      <c r="G87" s="168">
        <f t="shared" si="3"/>
        <v>0</v>
      </c>
      <c r="H87" s="168">
        <v>0</v>
      </c>
      <c r="I87" s="168">
        <f>ROUND(E87*H87,2)</f>
        <v>0</v>
      </c>
      <c r="J87" s="168">
        <v>180</v>
      </c>
      <c r="K87" s="168">
        <f>ROUND(E87*J87,2)</f>
        <v>1312.17</v>
      </c>
      <c r="L87" s="168">
        <v>21</v>
      </c>
      <c r="M87" s="168">
        <f>G87*(1+L87/100)</f>
        <v>0</v>
      </c>
      <c r="N87" s="159">
        <v>0</v>
      </c>
      <c r="O87" s="159">
        <f>ROUND(E87*N87,5)</f>
        <v>0</v>
      </c>
      <c r="P87" s="159">
        <v>0</v>
      </c>
      <c r="Q87" s="159">
        <f>ROUND(E87*P87,5)</f>
        <v>0</v>
      </c>
      <c r="R87" s="159"/>
      <c r="S87" s="159"/>
      <c r="T87" s="160">
        <v>0</v>
      </c>
      <c r="U87" s="159">
        <f>ROUND(E87*T87,2)</f>
        <v>0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 t="s">
        <v>124</v>
      </c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0"/>
      <c r="B88" s="156"/>
      <c r="C88" s="186" t="s">
        <v>230</v>
      </c>
      <c r="D88" s="161"/>
      <c r="E88" s="166">
        <v>7.2898128</v>
      </c>
      <c r="F88" s="168"/>
      <c r="G88" s="168"/>
      <c r="H88" s="168"/>
      <c r="I88" s="168"/>
      <c r="J88" s="168"/>
      <c r="K88" s="168"/>
      <c r="L88" s="168"/>
      <c r="M88" s="168"/>
      <c r="N88" s="159"/>
      <c r="O88" s="159"/>
      <c r="P88" s="159"/>
      <c r="Q88" s="159"/>
      <c r="R88" s="159"/>
      <c r="S88" s="159"/>
      <c r="T88" s="160"/>
      <c r="U88" s="159"/>
      <c r="V88" s="149"/>
      <c r="W88" s="149"/>
      <c r="X88" s="149"/>
      <c r="Y88" s="149"/>
      <c r="Z88" s="149"/>
      <c r="AA88" s="149"/>
      <c r="AB88" s="149"/>
      <c r="AC88" s="149"/>
      <c r="AD88" s="149"/>
      <c r="AE88" s="149" t="s">
        <v>126</v>
      </c>
      <c r="AF88" s="149">
        <v>0</v>
      </c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x14ac:dyDescent="0.2">
      <c r="A89" s="151" t="s">
        <v>119</v>
      </c>
      <c r="B89" s="157" t="s">
        <v>66</v>
      </c>
      <c r="C89" s="187" t="s">
        <v>67</v>
      </c>
      <c r="D89" s="162"/>
      <c r="E89" s="167"/>
      <c r="F89" s="169"/>
      <c r="G89" s="169">
        <f>SUMIF(AE90:AE96,"&lt;&gt;NOR",G90:G96)</f>
        <v>0</v>
      </c>
      <c r="H89" s="169"/>
      <c r="I89" s="169">
        <f>SUM(I90:I96)</f>
        <v>1218.33</v>
      </c>
      <c r="J89" s="169"/>
      <c r="K89" s="169">
        <f>SUM(K90:K96)</f>
        <v>12686.769999999999</v>
      </c>
      <c r="L89" s="169"/>
      <c r="M89" s="169">
        <f>SUM(M90:M96)</f>
        <v>0</v>
      </c>
      <c r="N89" s="163"/>
      <c r="O89" s="163">
        <f>SUM(O90:O96)</f>
        <v>1.8380000000000001E-2</v>
      </c>
      <c r="P89" s="163"/>
      <c r="Q89" s="163">
        <f>SUM(Q90:Q96)</f>
        <v>0</v>
      </c>
      <c r="R89" s="163"/>
      <c r="S89" s="163"/>
      <c r="T89" s="164"/>
      <c r="U89" s="163">
        <f>SUM(U90:U96)</f>
        <v>22.680000000000003</v>
      </c>
      <c r="AE89" t="s">
        <v>120</v>
      </c>
    </row>
    <row r="90" spans="1:60" outlineLevel="1" x14ac:dyDescent="0.2">
      <c r="A90" s="150">
        <v>30</v>
      </c>
      <c r="B90" s="156" t="s">
        <v>231</v>
      </c>
      <c r="C90" s="185" t="s">
        <v>232</v>
      </c>
      <c r="D90" s="158" t="s">
        <v>123</v>
      </c>
      <c r="E90" s="165">
        <v>71.865624999999994</v>
      </c>
      <c r="F90" s="168"/>
      <c r="G90" s="168">
        <f>F90*E90</f>
        <v>0</v>
      </c>
      <c r="H90" s="168">
        <v>1.59</v>
      </c>
      <c r="I90" s="168">
        <f>ROUND(E90*H90,2)</f>
        <v>114.27</v>
      </c>
      <c r="J90" s="168">
        <v>129.41</v>
      </c>
      <c r="K90" s="168">
        <f>ROUND(E90*J90,2)</f>
        <v>9300.1299999999992</v>
      </c>
      <c r="L90" s="168">
        <v>21</v>
      </c>
      <c r="M90" s="168">
        <f>G90*(1+L90/100)</f>
        <v>0</v>
      </c>
      <c r="N90" s="159">
        <v>4.0000000000000003E-5</v>
      </c>
      <c r="O90" s="159">
        <f>ROUND(E90*N90,5)</f>
        <v>2.8700000000000002E-3</v>
      </c>
      <c r="P90" s="159">
        <v>0</v>
      </c>
      <c r="Q90" s="159">
        <f>ROUND(E90*P90,5)</f>
        <v>0</v>
      </c>
      <c r="R90" s="159"/>
      <c r="S90" s="159"/>
      <c r="T90" s="160">
        <v>0.308</v>
      </c>
      <c r="U90" s="159">
        <f>ROUND(E90*T90,2)</f>
        <v>22.13</v>
      </c>
      <c r="V90" s="149"/>
      <c r="W90" s="149"/>
      <c r="X90" s="149"/>
      <c r="Y90" s="149"/>
      <c r="Z90" s="149"/>
      <c r="AA90" s="149"/>
      <c r="AB90" s="149"/>
      <c r="AC90" s="149"/>
      <c r="AD90" s="149"/>
      <c r="AE90" s="149" t="s">
        <v>124</v>
      </c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0"/>
      <c r="B91" s="156"/>
      <c r="C91" s="186" t="s">
        <v>233</v>
      </c>
      <c r="D91" s="161"/>
      <c r="E91" s="166">
        <v>71.865624999999994</v>
      </c>
      <c r="F91" s="168"/>
      <c r="G91" s="168"/>
      <c r="H91" s="168"/>
      <c r="I91" s="168"/>
      <c r="J91" s="168"/>
      <c r="K91" s="168"/>
      <c r="L91" s="168"/>
      <c r="M91" s="168"/>
      <c r="N91" s="159"/>
      <c r="O91" s="159"/>
      <c r="P91" s="159"/>
      <c r="Q91" s="159"/>
      <c r="R91" s="159"/>
      <c r="S91" s="159"/>
      <c r="T91" s="160"/>
      <c r="U91" s="159"/>
      <c r="V91" s="149"/>
      <c r="W91" s="149"/>
      <c r="X91" s="149"/>
      <c r="Y91" s="149"/>
      <c r="Z91" s="149"/>
      <c r="AA91" s="149"/>
      <c r="AB91" s="149"/>
      <c r="AC91" s="149"/>
      <c r="AD91" s="149"/>
      <c r="AE91" s="149" t="s">
        <v>126</v>
      </c>
      <c r="AF91" s="149">
        <v>0</v>
      </c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0">
        <v>31</v>
      </c>
      <c r="B92" s="156" t="s">
        <v>234</v>
      </c>
      <c r="C92" s="185" t="s">
        <v>235</v>
      </c>
      <c r="D92" s="158" t="s">
        <v>236</v>
      </c>
      <c r="E92" s="165">
        <v>1</v>
      </c>
      <c r="F92" s="168"/>
      <c r="G92" s="168">
        <f t="shared" ref="G92:G96" si="4">F92*E92</f>
        <v>0</v>
      </c>
      <c r="H92" s="168">
        <v>15.06</v>
      </c>
      <c r="I92" s="168">
        <f>ROUND(E92*H92,2)</f>
        <v>15.06</v>
      </c>
      <c r="J92" s="168">
        <v>72.739999999999995</v>
      </c>
      <c r="K92" s="168">
        <f>ROUND(E92*J92,2)</f>
        <v>72.739999999999995</v>
      </c>
      <c r="L92" s="168">
        <v>21</v>
      </c>
      <c r="M92" s="168">
        <f>G92*(1+L92/100)</f>
        <v>0</v>
      </c>
      <c r="N92" s="159">
        <v>1.0000000000000001E-5</v>
      </c>
      <c r="O92" s="159">
        <f>ROUND(E92*N92,5)</f>
        <v>1.0000000000000001E-5</v>
      </c>
      <c r="P92" s="159">
        <v>0</v>
      </c>
      <c r="Q92" s="159">
        <f>ROUND(E92*P92,5)</f>
        <v>0</v>
      </c>
      <c r="R92" s="159"/>
      <c r="S92" s="159"/>
      <c r="T92" s="160">
        <v>0.17</v>
      </c>
      <c r="U92" s="159">
        <f>ROUND(E92*T92,2)</f>
        <v>0.17</v>
      </c>
      <c r="V92" s="149"/>
      <c r="W92" s="149"/>
      <c r="X92" s="149"/>
      <c r="Y92" s="149"/>
      <c r="Z92" s="149"/>
      <c r="AA92" s="149"/>
      <c r="AB92" s="149"/>
      <c r="AC92" s="149"/>
      <c r="AD92" s="149"/>
      <c r="AE92" s="149" t="s">
        <v>124</v>
      </c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0">
        <v>32</v>
      </c>
      <c r="B93" s="156" t="s">
        <v>237</v>
      </c>
      <c r="C93" s="185" t="s">
        <v>238</v>
      </c>
      <c r="D93" s="158" t="s">
        <v>236</v>
      </c>
      <c r="E93" s="165">
        <v>1</v>
      </c>
      <c r="F93" s="168"/>
      <c r="G93" s="168">
        <f t="shared" si="4"/>
        <v>0</v>
      </c>
      <c r="H93" s="168">
        <v>1089</v>
      </c>
      <c r="I93" s="168">
        <f>ROUND(E93*H93,2)</f>
        <v>1089</v>
      </c>
      <c r="J93" s="168">
        <v>0</v>
      </c>
      <c r="K93" s="168">
        <f>ROUND(E93*J93,2)</f>
        <v>0</v>
      </c>
      <c r="L93" s="168">
        <v>21</v>
      </c>
      <c r="M93" s="168">
        <f>G93*(1+L93/100)</f>
        <v>0</v>
      </c>
      <c r="N93" s="159">
        <v>1.55E-2</v>
      </c>
      <c r="O93" s="159">
        <f>ROUND(E93*N93,5)</f>
        <v>1.55E-2</v>
      </c>
      <c r="P93" s="159">
        <v>0</v>
      </c>
      <c r="Q93" s="159">
        <f>ROUND(E93*P93,5)</f>
        <v>0</v>
      </c>
      <c r="R93" s="159"/>
      <c r="S93" s="159"/>
      <c r="T93" s="160">
        <v>0</v>
      </c>
      <c r="U93" s="159">
        <f>ROUND(E93*T93,2)</f>
        <v>0</v>
      </c>
      <c r="V93" s="149"/>
      <c r="W93" s="149"/>
      <c r="X93" s="149"/>
      <c r="Y93" s="149"/>
      <c r="Z93" s="149"/>
      <c r="AA93" s="149"/>
      <c r="AB93" s="149"/>
      <c r="AC93" s="149"/>
      <c r="AD93" s="149"/>
      <c r="AE93" s="149" t="s">
        <v>151</v>
      </c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0">
        <v>33</v>
      </c>
      <c r="B94" s="156" t="s">
        <v>239</v>
      </c>
      <c r="C94" s="185" t="s">
        <v>240</v>
      </c>
      <c r="D94" s="158" t="s">
        <v>236</v>
      </c>
      <c r="E94" s="165">
        <v>1</v>
      </c>
      <c r="F94" s="168"/>
      <c r="G94" s="168">
        <f t="shared" si="4"/>
        <v>0</v>
      </c>
      <c r="H94" s="168">
        <v>0</v>
      </c>
      <c r="I94" s="168">
        <f>ROUND(E94*H94,2)</f>
        <v>0</v>
      </c>
      <c r="J94" s="168">
        <v>97.4</v>
      </c>
      <c r="K94" s="168">
        <f>ROUND(E94*J94,2)</f>
        <v>97.4</v>
      </c>
      <c r="L94" s="168">
        <v>21</v>
      </c>
      <c r="M94" s="168">
        <f>G94*(1+L94/100)</f>
        <v>0</v>
      </c>
      <c r="N94" s="159">
        <v>0</v>
      </c>
      <c r="O94" s="159">
        <f>ROUND(E94*N94,5)</f>
        <v>0</v>
      </c>
      <c r="P94" s="159">
        <v>0</v>
      </c>
      <c r="Q94" s="159">
        <f>ROUND(E94*P94,5)</f>
        <v>0</v>
      </c>
      <c r="R94" s="159"/>
      <c r="S94" s="159"/>
      <c r="T94" s="160">
        <v>0.11890000000000001</v>
      </c>
      <c r="U94" s="159">
        <f>ROUND(E94*T94,2)</f>
        <v>0.12</v>
      </c>
      <c r="V94" s="149"/>
      <c r="W94" s="149"/>
      <c r="X94" s="149"/>
      <c r="Y94" s="149"/>
      <c r="Z94" s="149"/>
      <c r="AA94" s="149"/>
      <c r="AB94" s="149"/>
      <c r="AC94" s="149"/>
      <c r="AD94" s="149"/>
      <c r="AE94" s="149" t="s">
        <v>124</v>
      </c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0">
        <v>34</v>
      </c>
      <c r="B95" s="156" t="s">
        <v>241</v>
      </c>
      <c r="C95" s="185" t="s">
        <v>242</v>
      </c>
      <c r="D95" s="158" t="s">
        <v>236</v>
      </c>
      <c r="E95" s="165">
        <v>1</v>
      </c>
      <c r="F95" s="168"/>
      <c r="G95" s="168">
        <f t="shared" si="4"/>
        <v>0</v>
      </c>
      <c r="H95" s="168">
        <v>0</v>
      </c>
      <c r="I95" s="168">
        <f>ROUND(E95*H95,2)</f>
        <v>0</v>
      </c>
      <c r="J95" s="168">
        <v>216.5</v>
      </c>
      <c r="K95" s="168">
        <f>ROUND(E95*J95,2)</f>
        <v>216.5</v>
      </c>
      <c r="L95" s="168">
        <v>21</v>
      </c>
      <c r="M95" s="168">
        <f>G95*(1+L95/100)</f>
        <v>0</v>
      </c>
      <c r="N95" s="159">
        <v>0</v>
      </c>
      <c r="O95" s="159">
        <f>ROUND(E95*N95,5)</f>
        <v>0</v>
      </c>
      <c r="P95" s="159">
        <v>0</v>
      </c>
      <c r="Q95" s="159">
        <f>ROUND(E95*P95,5)</f>
        <v>0</v>
      </c>
      <c r="R95" s="159"/>
      <c r="S95" s="159"/>
      <c r="T95" s="160">
        <v>0.26419999999999999</v>
      </c>
      <c r="U95" s="159">
        <f>ROUND(E95*T95,2)</f>
        <v>0.26</v>
      </c>
      <c r="V95" s="149"/>
      <c r="W95" s="149"/>
      <c r="X95" s="149"/>
      <c r="Y95" s="149"/>
      <c r="Z95" s="149"/>
      <c r="AA95" s="149"/>
      <c r="AB95" s="149"/>
      <c r="AC95" s="149"/>
      <c r="AD95" s="149"/>
      <c r="AE95" s="149" t="s">
        <v>124</v>
      </c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50">
        <v>35</v>
      </c>
      <c r="B96" s="156" t="s">
        <v>243</v>
      </c>
      <c r="C96" s="185" t="s">
        <v>244</v>
      </c>
      <c r="D96" s="158" t="s">
        <v>245</v>
      </c>
      <c r="E96" s="165">
        <v>1</v>
      </c>
      <c r="F96" s="168"/>
      <c r="G96" s="168">
        <f t="shared" si="4"/>
        <v>0</v>
      </c>
      <c r="H96" s="168">
        <v>0</v>
      </c>
      <c r="I96" s="168">
        <f>ROUND(E96*H96,2)</f>
        <v>0</v>
      </c>
      <c r="J96" s="168">
        <v>3000</v>
      </c>
      <c r="K96" s="168">
        <f>ROUND(E96*J96,2)</f>
        <v>3000</v>
      </c>
      <c r="L96" s="168">
        <v>21</v>
      </c>
      <c r="M96" s="168">
        <f>G96*(1+L96/100)</f>
        <v>0</v>
      </c>
      <c r="N96" s="159">
        <v>0</v>
      </c>
      <c r="O96" s="159">
        <f>ROUND(E96*N96,5)</f>
        <v>0</v>
      </c>
      <c r="P96" s="159">
        <v>0</v>
      </c>
      <c r="Q96" s="159">
        <f>ROUND(E96*P96,5)</f>
        <v>0</v>
      </c>
      <c r="R96" s="159"/>
      <c r="S96" s="159"/>
      <c r="T96" s="160">
        <v>0</v>
      </c>
      <c r="U96" s="159">
        <f>ROUND(E96*T96,2)</f>
        <v>0</v>
      </c>
      <c r="V96" s="149"/>
      <c r="W96" s="149"/>
      <c r="X96" s="149"/>
      <c r="Y96" s="149"/>
      <c r="Z96" s="149"/>
      <c r="AA96" s="149"/>
      <c r="AB96" s="149"/>
      <c r="AC96" s="149"/>
      <c r="AD96" s="149"/>
      <c r="AE96" s="149" t="s">
        <v>124</v>
      </c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x14ac:dyDescent="0.2">
      <c r="A97" s="151" t="s">
        <v>119</v>
      </c>
      <c r="B97" s="157" t="s">
        <v>68</v>
      </c>
      <c r="C97" s="187" t="s">
        <v>69</v>
      </c>
      <c r="D97" s="162"/>
      <c r="E97" s="167"/>
      <c r="F97" s="169"/>
      <c r="G97" s="169">
        <f>SUMIF(AE98:AE105,"&lt;&gt;NOR",G98:G105)</f>
        <v>0</v>
      </c>
      <c r="H97" s="169"/>
      <c r="I97" s="169">
        <f>SUM(I98:I105)</f>
        <v>263.59000000000003</v>
      </c>
      <c r="J97" s="169"/>
      <c r="K97" s="169">
        <f>SUM(K98:K105)</f>
        <v>3061.37</v>
      </c>
      <c r="L97" s="169"/>
      <c r="M97" s="169">
        <f>SUM(M98:M105)</f>
        <v>0</v>
      </c>
      <c r="N97" s="163"/>
      <c r="O97" s="163">
        <f>SUM(O98:O105)</f>
        <v>9.0100000000000006E-3</v>
      </c>
      <c r="P97" s="163"/>
      <c r="Q97" s="163">
        <f>SUM(Q98:Q105)</f>
        <v>0.57601000000000002</v>
      </c>
      <c r="R97" s="163"/>
      <c r="S97" s="163"/>
      <c r="T97" s="164"/>
      <c r="U97" s="163">
        <f>SUM(U98:U105)</f>
        <v>7.26</v>
      </c>
      <c r="AE97" t="s">
        <v>120</v>
      </c>
    </row>
    <row r="98" spans="1:60" outlineLevel="1" x14ac:dyDescent="0.2">
      <c r="A98" s="150">
        <v>36</v>
      </c>
      <c r="B98" s="156" t="s">
        <v>246</v>
      </c>
      <c r="C98" s="185" t="s">
        <v>247</v>
      </c>
      <c r="D98" s="158" t="s">
        <v>236</v>
      </c>
      <c r="E98" s="165">
        <v>2</v>
      </c>
      <c r="F98" s="168"/>
      <c r="G98" s="168">
        <f t="shared" ref="G98:G100" si="5">F98*E98</f>
        <v>0</v>
      </c>
      <c r="H98" s="168">
        <v>0</v>
      </c>
      <c r="I98" s="168">
        <f>ROUND(E98*H98,2)</f>
        <v>0</v>
      </c>
      <c r="J98" s="168">
        <v>33.4</v>
      </c>
      <c r="K98" s="168">
        <f>ROUND(E98*J98,2)</f>
        <v>66.8</v>
      </c>
      <c r="L98" s="168">
        <v>21</v>
      </c>
      <c r="M98" s="168">
        <f>G98*(1+L98/100)</f>
        <v>0</v>
      </c>
      <c r="N98" s="159">
        <v>0</v>
      </c>
      <c r="O98" s="159">
        <f>ROUND(E98*N98,5)</f>
        <v>0</v>
      </c>
      <c r="P98" s="159">
        <v>0</v>
      </c>
      <c r="Q98" s="159">
        <f>ROUND(E98*P98,5)</f>
        <v>0</v>
      </c>
      <c r="R98" s="159"/>
      <c r="S98" s="159"/>
      <c r="T98" s="160">
        <v>0.08</v>
      </c>
      <c r="U98" s="159">
        <f>ROUND(E98*T98,2)</f>
        <v>0.16</v>
      </c>
      <c r="V98" s="149"/>
      <c r="W98" s="149"/>
      <c r="X98" s="149"/>
      <c r="Y98" s="149"/>
      <c r="Z98" s="149"/>
      <c r="AA98" s="149"/>
      <c r="AB98" s="149"/>
      <c r="AC98" s="149"/>
      <c r="AD98" s="149"/>
      <c r="AE98" s="149" t="s">
        <v>124</v>
      </c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0">
        <v>37</v>
      </c>
      <c r="B99" s="156" t="s">
        <v>248</v>
      </c>
      <c r="C99" s="185" t="s">
        <v>249</v>
      </c>
      <c r="D99" s="158" t="s">
        <v>236</v>
      </c>
      <c r="E99" s="165">
        <v>2</v>
      </c>
      <c r="F99" s="168"/>
      <c r="G99" s="168">
        <f t="shared" si="5"/>
        <v>0</v>
      </c>
      <c r="H99" s="168">
        <v>0</v>
      </c>
      <c r="I99" s="168">
        <f>ROUND(E99*H99,2)</f>
        <v>0</v>
      </c>
      <c r="J99" s="168">
        <v>58.4</v>
      </c>
      <c r="K99" s="168">
        <f>ROUND(E99*J99,2)</f>
        <v>116.8</v>
      </c>
      <c r="L99" s="168">
        <v>21</v>
      </c>
      <c r="M99" s="168">
        <f>G99*(1+L99/100)</f>
        <v>0</v>
      </c>
      <c r="N99" s="159">
        <v>0</v>
      </c>
      <c r="O99" s="159">
        <f>ROUND(E99*N99,5)</f>
        <v>0</v>
      </c>
      <c r="P99" s="159">
        <v>0</v>
      </c>
      <c r="Q99" s="159">
        <f>ROUND(E99*P99,5)</f>
        <v>0</v>
      </c>
      <c r="R99" s="159"/>
      <c r="S99" s="159"/>
      <c r="T99" s="160">
        <v>0.14000000000000001</v>
      </c>
      <c r="U99" s="159">
        <f>ROUND(E99*T99,2)</f>
        <v>0.28000000000000003</v>
      </c>
      <c r="V99" s="149"/>
      <c r="W99" s="149"/>
      <c r="X99" s="149"/>
      <c r="Y99" s="149"/>
      <c r="Z99" s="149"/>
      <c r="AA99" s="149"/>
      <c r="AB99" s="149"/>
      <c r="AC99" s="149"/>
      <c r="AD99" s="149"/>
      <c r="AE99" s="149" t="s">
        <v>124</v>
      </c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0">
        <v>38</v>
      </c>
      <c r="B100" s="156" t="s">
        <v>250</v>
      </c>
      <c r="C100" s="185" t="s">
        <v>251</v>
      </c>
      <c r="D100" s="158" t="s">
        <v>123</v>
      </c>
      <c r="E100" s="165">
        <v>3.4474999999999998</v>
      </c>
      <c r="F100" s="168"/>
      <c r="G100" s="168">
        <f t="shared" si="5"/>
        <v>0</v>
      </c>
      <c r="H100" s="168">
        <v>34.200000000000003</v>
      </c>
      <c r="I100" s="168">
        <f>ROUND(E100*H100,2)</f>
        <v>117.9</v>
      </c>
      <c r="J100" s="168">
        <v>396.3</v>
      </c>
      <c r="K100" s="168">
        <f>ROUND(E100*J100,2)</f>
        <v>1366.24</v>
      </c>
      <c r="L100" s="168">
        <v>21</v>
      </c>
      <c r="M100" s="168">
        <f>G100*(1+L100/100)</f>
        <v>0</v>
      </c>
      <c r="N100" s="159">
        <v>1.17E-3</v>
      </c>
      <c r="O100" s="159">
        <f>ROUND(E100*N100,5)</f>
        <v>4.0299999999999997E-3</v>
      </c>
      <c r="P100" s="159">
        <v>7.5999999999999998E-2</v>
      </c>
      <c r="Q100" s="159">
        <f>ROUND(E100*P100,5)</f>
        <v>0.26201000000000002</v>
      </c>
      <c r="R100" s="159"/>
      <c r="S100" s="159"/>
      <c r="T100" s="160">
        <v>0.93899999999999995</v>
      </c>
      <c r="U100" s="159">
        <f>ROUND(E100*T100,2)</f>
        <v>3.24</v>
      </c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 t="s">
        <v>124</v>
      </c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0"/>
      <c r="B101" s="156"/>
      <c r="C101" s="186" t="s">
        <v>252</v>
      </c>
      <c r="D101" s="161"/>
      <c r="E101" s="166">
        <v>1.5760000000000001</v>
      </c>
      <c r="F101" s="168"/>
      <c r="G101" s="168"/>
      <c r="H101" s="168"/>
      <c r="I101" s="168"/>
      <c r="J101" s="168"/>
      <c r="K101" s="168"/>
      <c r="L101" s="168"/>
      <c r="M101" s="168"/>
      <c r="N101" s="159"/>
      <c r="O101" s="159"/>
      <c r="P101" s="159"/>
      <c r="Q101" s="159"/>
      <c r="R101" s="159"/>
      <c r="S101" s="159"/>
      <c r="T101" s="160"/>
      <c r="U101" s="15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 t="s">
        <v>126</v>
      </c>
      <c r="AF101" s="149">
        <v>0</v>
      </c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0"/>
      <c r="B102" s="156"/>
      <c r="C102" s="186" t="s">
        <v>253</v>
      </c>
      <c r="D102" s="161"/>
      <c r="E102" s="166">
        <v>1.8714999999999999</v>
      </c>
      <c r="F102" s="168"/>
      <c r="G102" s="168"/>
      <c r="H102" s="168"/>
      <c r="I102" s="168"/>
      <c r="J102" s="168"/>
      <c r="K102" s="168"/>
      <c r="L102" s="168"/>
      <c r="M102" s="168"/>
      <c r="N102" s="159"/>
      <c r="O102" s="159"/>
      <c r="P102" s="159"/>
      <c r="Q102" s="159"/>
      <c r="R102" s="159"/>
      <c r="S102" s="159"/>
      <c r="T102" s="160"/>
      <c r="U102" s="15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 t="s">
        <v>126</v>
      </c>
      <c r="AF102" s="149">
        <v>0</v>
      </c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0">
        <v>39</v>
      </c>
      <c r="B103" s="156" t="s">
        <v>254</v>
      </c>
      <c r="C103" s="185" t="s">
        <v>255</v>
      </c>
      <c r="D103" s="158" t="s">
        <v>123</v>
      </c>
      <c r="E103" s="165">
        <v>4.9840999999999998</v>
      </c>
      <c r="F103" s="168"/>
      <c r="G103" s="168">
        <f>F103*E103</f>
        <v>0</v>
      </c>
      <c r="H103" s="168">
        <v>29.23</v>
      </c>
      <c r="I103" s="168">
        <f>ROUND(E103*H103,2)</f>
        <v>145.69</v>
      </c>
      <c r="J103" s="168">
        <v>303.27</v>
      </c>
      <c r="K103" s="168">
        <f>ROUND(E103*J103,2)</f>
        <v>1511.53</v>
      </c>
      <c r="L103" s="168">
        <v>21</v>
      </c>
      <c r="M103" s="168">
        <f>G103*(1+L103/100)</f>
        <v>0</v>
      </c>
      <c r="N103" s="159">
        <v>1E-3</v>
      </c>
      <c r="O103" s="159">
        <f>ROUND(E103*N103,5)</f>
        <v>4.9800000000000001E-3</v>
      </c>
      <c r="P103" s="159">
        <v>6.3E-2</v>
      </c>
      <c r="Q103" s="159">
        <f>ROUND(E103*P103,5)</f>
        <v>0.314</v>
      </c>
      <c r="R103" s="159"/>
      <c r="S103" s="159"/>
      <c r="T103" s="160">
        <v>0.71799999999999997</v>
      </c>
      <c r="U103" s="159">
        <f>ROUND(E103*T103,2)</f>
        <v>3.58</v>
      </c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 t="s">
        <v>124</v>
      </c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0"/>
      <c r="B104" s="156"/>
      <c r="C104" s="186" t="s">
        <v>256</v>
      </c>
      <c r="D104" s="161"/>
      <c r="E104" s="166">
        <v>2.4230999999999998</v>
      </c>
      <c r="F104" s="168"/>
      <c r="G104" s="168"/>
      <c r="H104" s="168"/>
      <c r="I104" s="168"/>
      <c r="J104" s="168"/>
      <c r="K104" s="168"/>
      <c r="L104" s="168"/>
      <c r="M104" s="168"/>
      <c r="N104" s="159"/>
      <c r="O104" s="159"/>
      <c r="P104" s="159"/>
      <c r="Q104" s="159"/>
      <c r="R104" s="159"/>
      <c r="S104" s="159"/>
      <c r="T104" s="160"/>
      <c r="U104" s="15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 t="s">
        <v>126</v>
      </c>
      <c r="AF104" s="149">
        <v>0</v>
      </c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0"/>
      <c r="B105" s="156"/>
      <c r="C105" s="186" t="s">
        <v>257</v>
      </c>
      <c r="D105" s="161"/>
      <c r="E105" s="166">
        <v>2.5609999999999999</v>
      </c>
      <c r="F105" s="168"/>
      <c r="G105" s="168"/>
      <c r="H105" s="168"/>
      <c r="I105" s="168"/>
      <c r="J105" s="168"/>
      <c r="K105" s="168"/>
      <c r="L105" s="168"/>
      <c r="M105" s="168"/>
      <c r="N105" s="159"/>
      <c r="O105" s="159"/>
      <c r="P105" s="159"/>
      <c r="Q105" s="159"/>
      <c r="R105" s="159"/>
      <c r="S105" s="159"/>
      <c r="T105" s="160"/>
      <c r="U105" s="15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 t="s">
        <v>126</v>
      </c>
      <c r="AF105" s="149">
        <v>0</v>
      </c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x14ac:dyDescent="0.2">
      <c r="A106" s="151" t="s">
        <v>119</v>
      </c>
      <c r="B106" s="157" t="s">
        <v>70</v>
      </c>
      <c r="C106" s="187" t="s">
        <v>71</v>
      </c>
      <c r="D106" s="162"/>
      <c r="E106" s="167"/>
      <c r="F106" s="169"/>
      <c r="G106" s="169">
        <f>SUMIF(AE107:AE126,"&lt;&gt;NOR",G107:G126)</f>
        <v>0</v>
      </c>
      <c r="H106" s="169"/>
      <c r="I106" s="169">
        <f>SUM(I107:I126)</f>
        <v>14177.74</v>
      </c>
      <c r="J106" s="169"/>
      <c r="K106" s="169">
        <f>SUM(K107:K126)</f>
        <v>22739.070000000003</v>
      </c>
      <c r="L106" s="169"/>
      <c r="M106" s="169">
        <f>SUM(M107:M126)</f>
        <v>0</v>
      </c>
      <c r="N106" s="163"/>
      <c r="O106" s="163">
        <f>SUM(O107:O126)</f>
        <v>2.4989999999999998E-2</v>
      </c>
      <c r="P106" s="163"/>
      <c r="Q106" s="163">
        <f>SUM(Q107:Q126)</f>
        <v>6.1436799999999989</v>
      </c>
      <c r="R106" s="163"/>
      <c r="S106" s="163"/>
      <c r="T106" s="164"/>
      <c r="U106" s="163">
        <f>SUM(U107:U126)</f>
        <v>36.32</v>
      </c>
      <c r="AE106" t="s">
        <v>120</v>
      </c>
    </row>
    <row r="107" spans="1:60" outlineLevel="1" x14ac:dyDescent="0.2">
      <c r="A107" s="150">
        <v>40</v>
      </c>
      <c r="B107" s="156" t="s">
        <v>258</v>
      </c>
      <c r="C107" s="185" t="s">
        <v>259</v>
      </c>
      <c r="D107" s="158" t="s">
        <v>141</v>
      </c>
      <c r="E107" s="165">
        <v>6.7196899999999999</v>
      </c>
      <c r="F107" s="168"/>
      <c r="G107" s="168">
        <f>F107*E107</f>
        <v>0</v>
      </c>
      <c r="H107" s="168">
        <v>0</v>
      </c>
      <c r="I107" s="168">
        <f>ROUND(E107*H107,2)</f>
        <v>0</v>
      </c>
      <c r="J107" s="168">
        <v>256.5</v>
      </c>
      <c r="K107" s="168">
        <f>ROUND(E107*J107,2)</f>
        <v>1723.6</v>
      </c>
      <c r="L107" s="168">
        <v>21</v>
      </c>
      <c r="M107" s="168">
        <f>G107*(1+L107/100)</f>
        <v>0</v>
      </c>
      <c r="N107" s="159">
        <v>0</v>
      </c>
      <c r="O107" s="159">
        <f>ROUND(E107*N107,5)</f>
        <v>0</v>
      </c>
      <c r="P107" s="159">
        <v>0</v>
      </c>
      <c r="Q107" s="159">
        <f>ROUND(E107*P107,5)</f>
        <v>0</v>
      </c>
      <c r="R107" s="159"/>
      <c r="S107" s="159"/>
      <c r="T107" s="160">
        <v>0.49</v>
      </c>
      <c r="U107" s="159">
        <f>ROUND(E107*T107,2)</f>
        <v>3.29</v>
      </c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 t="s">
        <v>124</v>
      </c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0"/>
      <c r="B108" s="156"/>
      <c r="C108" s="186" t="s">
        <v>260</v>
      </c>
      <c r="D108" s="161"/>
      <c r="E108" s="166">
        <v>0.57601000000000002</v>
      </c>
      <c r="F108" s="168"/>
      <c r="G108" s="168"/>
      <c r="H108" s="168"/>
      <c r="I108" s="168"/>
      <c r="J108" s="168"/>
      <c r="K108" s="168"/>
      <c r="L108" s="168"/>
      <c r="M108" s="168"/>
      <c r="N108" s="159"/>
      <c r="O108" s="159"/>
      <c r="P108" s="159"/>
      <c r="Q108" s="159"/>
      <c r="R108" s="159"/>
      <c r="S108" s="159"/>
      <c r="T108" s="160"/>
      <c r="U108" s="15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 t="s">
        <v>126</v>
      </c>
      <c r="AF108" s="149">
        <v>0</v>
      </c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0"/>
      <c r="B109" s="156"/>
      <c r="C109" s="186" t="s">
        <v>261</v>
      </c>
      <c r="D109" s="161"/>
      <c r="E109" s="166">
        <v>6.1436799999999998</v>
      </c>
      <c r="F109" s="168"/>
      <c r="G109" s="168"/>
      <c r="H109" s="168"/>
      <c r="I109" s="168"/>
      <c r="J109" s="168"/>
      <c r="K109" s="168"/>
      <c r="L109" s="168"/>
      <c r="M109" s="168"/>
      <c r="N109" s="159"/>
      <c r="O109" s="159"/>
      <c r="P109" s="159"/>
      <c r="Q109" s="159"/>
      <c r="R109" s="159"/>
      <c r="S109" s="159"/>
      <c r="T109" s="160"/>
      <c r="U109" s="15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 t="s">
        <v>126</v>
      </c>
      <c r="AF109" s="149">
        <v>0</v>
      </c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0">
        <v>41</v>
      </c>
      <c r="B110" s="156" t="s">
        <v>262</v>
      </c>
      <c r="C110" s="185" t="s">
        <v>263</v>
      </c>
      <c r="D110" s="158" t="s">
        <v>141</v>
      </c>
      <c r="E110" s="165">
        <v>67.196899999999999</v>
      </c>
      <c r="F110" s="168"/>
      <c r="G110" s="168">
        <f>F110*E110</f>
        <v>0</v>
      </c>
      <c r="H110" s="168">
        <v>0</v>
      </c>
      <c r="I110" s="168">
        <f>ROUND(E110*H110,2)</f>
        <v>0</v>
      </c>
      <c r="J110" s="168">
        <v>24.6</v>
      </c>
      <c r="K110" s="168">
        <f>ROUND(E110*J110,2)</f>
        <v>1653.04</v>
      </c>
      <c r="L110" s="168">
        <v>21</v>
      </c>
      <c r="M110" s="168">
        <f>G110*(1+L110/100)</f>
        <v>0</v>
      </c>
      <c r="N110" s="159">
        <v>0</v>
      </c>
      <c r="O110" s="159">
        <f>ROUND(E110*N110,5)</f>
        <v>0</v>
      </c>
      <c r="P110" s="159">
        <v>0</v>
      </c>
      <c r="Q110" s="159">
        <f>ROUND(E110*P110,5)</f>
        <v>0</v>
      </c>
      <c r="R110" s="159"/>
      <c r="S110" s="159"/>
      <c r="T110" s="160">
        <v>0</v>
      </c>
      <c r="U110" s="159">
        <f>ROUND(E110*T110,2)</f>
        <v>0</v>
      </c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 t="s">
        <v>124</v>
      </c>
      <c r="AF110" s="149"/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0"/>
      <c r="B111" s="156"/>
      <c r="C111" s="186" t="s">
        <v>264</v>
      </c>
      <c r="D111" s="161"/>
      <c r="E111" s="166">
        <v>67.196899999999999</v>
      </c>
      <c r="F111" s="168"/>
      <c r="G111" s="168"/>
      <c r="H111" s="168"/>
      <c r="I111" s="168"/>
      <c r="J111" s="168"/>
      <c r="K111" s="168"/>
      <c r="L111" s="168"/>
      <c r="M111" s="168"/>
      <c r="N111" s="159"/>
      <c r="O111" s="159"/>
      <c r="P111" s="159"/>
      <c r="Q111" s="159"/>
      <c r="R111" s="159"/>
      <c r="S111" s="159"/>
      <c r="T111" s="160"/>
      <c r="U111" s="15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 t="s">
        <v>126</v>
      </c>
      <c r="AF111" s="149">
        <v>0</v>
      </c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0">
        <v>42</v>
      </c>
      <c r="B112" s="156" t="s">
        <v>265</v>
      </c>
      <c r="C112" s="185" t="s">
        <v>266</v>
      </c>
      <c r="D112" s="158" t="s">
        <v>141</v>
      </c>
      <c r="E112" s="165">
        <v>0.57601000000000002</v>
      </c>
      <c r="F112" s="168"/>
      <c r="G112" s="168">
        <f>F112*E112</f>
        <v>0</v>
      </c>
      <c r="H112" s="168">
        <v>0</v>
      </c>
      <c r="I112" s="168">
        <f>ROUND(E112*H112,2)</f>
        <v>0</v>
      </c>
      <c r="J112" s="168">
        <v>-4000.77</v>
      </c>
      <c r="K112" s="168">
        <f>ROUND(E112*J112,2)</f>
        <v>-2304.48</v>
      </c>
      <c r="L112" s="168">
        <v>21</v>
      </c>
      <c r="M112" s="168">
        <f>G112*(1+L112/100)</f>
        <v>0</v>
      </c>
      <c r="N112" s="159">
        <v>0</v>
      </c>
      <c r="O112" s="159">
        <f>ROUND(E112*N112,5)</f>
        <v>0</v>
      </c>
      <c r="P112" s="159">
        <v>0</v>
      </c>
      <c r="Q112" s="159">
        <f>ROUND(E112*P112,5)</f>
        <v>0</v>
      </c>
      <c r="R112" s="159"/>
      <c r="S112" s="159"/>
      <c r="T112" s="160">
        <v>0</v>
      </c>
      <c r="U112" s="159">
        <f>ROUND(E112*T112,2)</f>
        <v>0</v>
      </c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 t="s">
        <v>124</v>
      </c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0"/>
      <c r="B113" s="156"/>
      <c r="C113" s="186" t="s">
        <v>267</v>
      </c>
      <c r="D113" s="161"/>
      <c r="E113" s="166">
        <v>0.26201000000000002</v>
      </c>
      <c r="F113" s="168"/>
      <c r="G113" s="168"/>
      <c r="H113" s="168"/>
      <c r="I113" s="168"/>
      <c r="J113" s="168"/>
      <c r="K113" s="168"/>
      <c r="L113" s="168"/>
      <c r="M113" s="168"/>
      <c r="N113" s="159"/>
      <c r="O113" s="159"/>
      <c r="P113" s="159"/>
      <c r="Q113" s="159"/>
      <c r="R113" s="159"/>
      <c r="S113" s="159"/>
      <c r="T113" s="160"/>
      <c r="U113" s="15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 t="s">
        <v>126</v>
      </c>
      <c r="AF113" s="149">
        <v>0</v>
      </c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0"/>
      <c r="B114" s="156"/>
      <c r="C114" s="186" t="s">
        <v>268</v>
      </c>
      <c r="D114" s="161"/>
      <c r="E114" s="166">
        <v>0.314</v>
      </c>
      <c r="F114" s="168"/>
      <c r="G114" s="168"/>
      <c r="H114" s="168"/>
      <c r="I114" s="168"/>
      <c r="J114" s="168"/>
      <c r="K114" s="168"/>
      <c r="L114" s="168"/>
      <c r="M114" s="168"/>
      <c r="N114" s="159"/>
      <c r="O114" s="159"/>
      <c r="P114" s="159"/>
      <c r="Q114" s="159"/>
      <c r="R114" s="159"/>
      <c r="S114" s="159"/>
      <c r="T114" s="160"/>
      <c r="U114" s="15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 t="s">
        <v>126</v>
      </c>
      <c r="AF114" s="149">
        <v>0</v>
      </c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1" x14ac:dyDescent="0.2">
      <c r="A115" s="150">
        <v>43</v>
      </c>
      <c r="B115" s="156" t="s">
        <v>269</v>
      </c>
      <c r="C115" s="185" t="s">
        <v>270</v>
      </c>
      <c r="D115" s="158" t="s">
        <v>141</v>
      </c>
      <c r="E115" s="165">
        <v>6.1436799999999998</v>
      </c>
      <c r="F115" s="168"/>
      <c r="G115" s="168">
        <f>F115*E115</f>
        <v>0</v>
      </c>
      <c r="H115" s="168">
        <v>0</v>
      </c>
      <c r="I115" s="168">
        <f>ROUND(E115*H115,2)</f>
        <v>0</v>
      </c>
      <c r="J115" s="168">
        <v>1475</v>
      </c>
      <c r="K115" s="168">
        <f>ROUND(E115*J115,2)</f>
        <v>9061.93</v>
      </c>
      <c r="L115" s="168">
        <v>21</v>
      </c>
      <c r="M115" s="168">
        <f>G115*(1+L115/100)</f>
        <v>0</v>
      </c>
      <c r="N115" s="159">
        <v>0</v>
      </c>
      <c r="O115" s="159">
        <f>ROUND(E115*N115,5)</f>
        <v>0</v>
      </c>
      <c r="P115" s="159">
        <v>0</v>
      </c>
      <c r="Q115" s="159">
        <f>ROUND(E115*P115,5)</f>
        <v>0</v>
      </c>
      <c r="R115" s="159"/>
      <c r="S115" s="159"/>
      <c r="T115" s="160">
        <v>0</v>
      </c>
      <c r="U115" s="159">
        <f>ROUND(E115*T115,2)</f>
        <v>0</v>
      </c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 t="s">
        <v>124</v>
      </c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0"/>
      <c r="B116" s="156"/>
      <c r="C116" s="186" t="s">
        <v>271</v>
      </c>
      <c r="D116" s="161"/>
      <c r="E116" s="166">
        <v>3.9866199999999998</v>
      </c>
      <c r="F116" s="168"/>
      <c r="G116" s="168"/>
      <c r="H116" s="168"/>
      <c r="I116" s="168"/>
      <c r="J116" s="168"/>
      <c r="K116" s="168"/>
      <c r="L116" s="168"/>
      <c r="M116" s="168"/>
      <c r="N116" s="159"/>
      <c r="O116" s="159"/>
      <c r="P116" s="159"/>
      <c r="Q116" s="159"/>
      <c r="R116" s="159"/>
      <c r="S116" s="159"/>
      <c r="T116" s="160"/>
      <c r="U116" s="15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 t="s">
        <v>126</v>
      </c>
      <c r="AF116" s="149">
        <v>0</v>
      </c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0"/>
      <c r="B117" s="156"/>
      <c r="C117" s="186" t="s">
        <v>272</v>
      </c>
      <c r="D117" s="161"/>
      <c r="E117" s="166">
        <v>2.0330599999999999</v>
      </c>
      <c r="F117" s="168"/>
      <c r="G117" s="168"/>
      <c r="H117" s="168"/>
      <c r="I117" s="168"/>
      <c r="J117" s="168"/>
      <c r="K117" s="168"/>
      <c r="L117" s="168"/>
      <c r="M117" s="168"/>
      <c r="N117" s="159"/>
      <c r="O117" s="159"/>
      <c r="P117" s="159"/>
      <c r="Q117" s="159"/>
      <c r="R117" s="159"/>
      <c r="S117" s="159"/>
      <c r="T117" s="160"/>
      <c r="U117" s="15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 t="s">
        <v>126</v>
      </c>
      <c r="AF117" s="149">
        <v>0</v>
      </c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0"/>
      <c r="B118" s="156"/>
      <c r="C118" s="186" t="s">
        <v>273</v>
      </c>
      <c r="D118" s="161"/>
      <c r="E118" s="166">
        <v>0.124</v>
      </c>
      <c r="F118" s="168"/>
      <c r="G118" s="168"/>
      <c r="H118" s="168"/>
      <c r="I118" s="168"/>
      <c r="J118" s="168"/>
      <c r="K118" s="168"/>
      <c r="L118" s="168"/>
      <c r="M118" s="168"/>
      <c r="N118" s="159"/>
      <c r="O118" s="159"/>
      <c r="P118" s="159"/>
      <c r="Q118" s="159"/>
      <c r="R118" s="159"/>
      <c r="S118" s="159"/>
      <c r="T118" s="160"/>
      <c r="U118" s="15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 t="s">
        <v>126</v>
      </c>
      <c r="AF118" s="149">
        <v>0</v>
      </c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0">
        <v>44</v>
      </c>
      <c r="B119" s="156" t="s">
        <v>274</v>
      </c>
      <c r="C119" s="185" t="s">
        <v>275</v>
      </c>
      <c r="D119" s="158" t="s">
        <v>123</v>
      </c>
      <c r="E119" s="165">
        <v>86.66574</v>
      </c>
      <c r="F119" s="168"/>
      <c r="G119" s="168">
        <f>F119*E119</f>
        <v>0</v>
      </c>
      <c r="H119" s="168">
        <v>0</v>
      </c>
      <c r="I119" s="168">
        <f>ROUND(E119*H119,2)</f>
        <v>0</v>
      </c>
      <c r="J119" s="168">
        <v>98.6</v>
      </c>
      <c r="K119" s="168">
        <f>ROUND(E119*J119,2)</f>
        <v>8545.24</v>
      </c>
      <c r="L119" s="168">
        <v>21</v>
      </c>
      <c r="M119" s="168">
        <f>G119*(1+L119/100)</f>
        <v>0</v>
      </c>
      <c r="N119" s="159">
        <v>0</v>
      </c>
      <c r="O119" s="159">
        <f>ROUND(E119*N119,5)</f>
        <v>0</v>
      </c>
      <c r="P119" s="159">
        <v>4.5999999999999999E-2</v>
      </c>
      <c r="Q119" s="159">
        <f>ROUND(E119*P119,5)</f>
        <v>3.9866199999999998</v>
      </c>
      <c r="R119" s="159"/>
      <c r="S119" s="159"/>
      <c r="T119" s="160">
        <v>0.26</v>
      </c>
      <c r="U119" s="159">
        <f>ROUND(E119*T119,2)</f>
        <v>22.53</v>
      </c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 t="s">
        <v>124</v>
      </c>
      <c r="AF119" s="149"/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0"/>
      <c r="B120" s="156"/>
      <c r="C120" s="186" t="s">
        <v>276</v>
      </c>
      <c r="D120" s="161"/>
      <c r="E120" s="166">
        <v>106.73390000000001</v>
      </c>
      <c r="F120" s="168"/>
      <c r="G120" s="168"/>
      <c r="H120" s="168"/>
      <c r="I120" s="168"/>
      <c r="J120" s="168"/>
      <c r="K120" s="168"/>
      <c r="L120" s="168"/>
      <c r="M120" s="168"/>
      <c r="N120" s="159"/>
      <c r="O120" s="159"/>
      <c r="P120" s="159"/>
      <c r="Q120" s="159"/>
      <c r="R120" s="159"/>
      <c r="S120" s="159"/>
      <c r="T120" s="160"/>
      <c r="U120" s="15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 t="s">
        <v>126</v>
      </c>
      <c r="AF120" s="149">
        <v>0</v>
      </c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0"/>
      <c r="B121" s="156"/>
      <c r="C121" s="186" t="s">
        <v>277</v>
      </c>
      <c r="D121" s="161"/>
      <c r="E121" s="166">
        <v>-20.068159999999999</v>
      </c>
      <c r="F121" s="168"/>
      <c r="G121" s="168"/>
      <c r="H121" s="168"/>
      <c r="I121" s="168"/>
      <c r="J121" s="168"/>
      <c r="K121" s="168"/>
      <c r="L121" s="168"/>
      <c r="M121" s="168"/>
      <c r="N121" s="159"/>
      <c r="O121" s="159"/>
      <c r="P121" s="159"/>
      <c r="Q121" s="159"/>
      <c r="R121" s="159"/>
      <c r="S121" s="159"/>
      <c r="T121" s="160"/>
      <c r="U121" s="15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 t="s">
        <v>126</v>
      </c>
      <c r="AF121" s="149">
        <v>0</v>
      </c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0">
        <v>45</v>
      </c>
      <c r="B122" s="156" t="s">
        <v>278</v>
      </c>
      <c r="C122" s="185" t="s">
        <v>279</v>
      </c>
      <c r="D122" s="158" t="s">
        <v>123</v>
      </c>
      <c r="E122" s="165">
        <v>88.394000000000005</v>
      </c>
      <c r="F122" s="168"/>
      <c r="G122" s="168">
        <f>F122*E122</f>
        <v>0</v>
      </c>
      <c r="H122" s="168">
        <v>0</v>
      </c>
      <c r="I122" s="168">
        <f>ROUND(E122*H122,2)</f>
        <v>0</v>
      </c>
      <c r="J122" s="168">
        <v>30.4</v>
      </c>
      <c r="K122" s="168">
        <f>ROUND(E122*J122,2)</f>
        <v>2687.18</v>
      </c>
      <c r="L122" s="168">
        <v>21</v>
      </c>
      <c r="M122" s="168">
        <f>G122*(1+L122/100)</f>
        <v>0</v>
      </c>
      <c r="N122" s="159">
        <v>0</v>
      </c>
      <c r="O122" s="159">
        <f>ROUND(E122*N122,5)</f>
        <v>0</v>
      </c>
      <c r="P122" s="159">
        <v>2.3E-2</v>
      </c>
      <c r="Q122" s="159">
        <f>ROUND(E122*P122,5)</f>
        <v>2.0330599999999999</v>
      </c>
      <c r="R122" s="159"/>
      <c r="S122" s="159"/>
      <c r="T122" s="160">
        <v>0.08</v>
      </c>
      <c r="U122" s="159">
        <f>ROUND(E122*T122,2)</f>
        <v>7.07</v>
      </c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 t="s">
        <v>124</v>
      </c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0"/>
      <c r="B123" s="156"/>
      <c r="C123" s="186" t="s">
        <v>280</v>
      </c>
      <c r="D123" s="161"/>
      <c r="E123" s="166">
        <v>1.5</v>
      </c>
      <c r="F123" s="168"/>
      <c r="G123" s="168"/>
      <c r="H123" s="168"/>
      <c r="I123" s="168"/>
      <c r="J123" s="168"/>
      <c r="K123" s="168"/>
      <c r="L123" s="168"/>
      <c r="M123" s="168"/>
      <c r="N123" s="159"/>
      <c r="O123" s="159"/>
      <c r="P123" s="159"/>
      <c r="Q123" s="159"/>
      <c r="R123" s="159"/>
      <c r="S123" s="159"/>
      <c r="T123" s="160"/>
      <c r="U123" s="15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 t="s">
        <v>126</v>
      </c>
      <c r="AF123" s="149">
        <v>0</v>
      </c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0"/>
      <c r="B124" s="156"/>
      <c r="C124" s="186" t="s">
        <v>281</v>
      </c>
      <c r="D124" s="161"/>
      <c r="E124" s="166">
        <v>4</v>
      </c>
      <c r="F124" s="168"/>
      <c r="G124" s="168"/>
      <c r="H124" s="168"/>
      <c r="I124" s="168"/>
      <c r="J124" s="168"/>
      <c r="K124" s="168"/>
      <c r="L124" s="168"/>
      <c r="M124" s="168"/>
      <c r="N124" s="159"/>
      <c r="O124" s="159"/>
      <c r="P124" s="159"/>
      <c r="Q124" s="159"/>
      <c r="R124" s="159"/>
      <c r="S124" s="159"/>
      <c r="T124" s="160"/>
      <c r="U124" s="15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 t="s">
        <v>126</v>
      </c>
      <c r="AF124" s="149">
        <v>0</v>
      </c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0">
        <v>46</v>
      </c>
      <c r="B125" s="156" t="s">
        <v>282</v>
      </c>
      <c r="C125" s="185" t="s">
        <v>283</v>
      </c>
      <c r="D125" s="158" t="s">
        <v>236</v>
      </c>
      <c r="E125" s="165">
        <v>4</v>
      </c>
      <c r="F125" s="168"/>
      <c r="G125" s="168">
        <f t="shared" ref="G125:G126" si="6">F125*E125</f>
        <v>0</v>
      </c>
      <c r="H125" s="168">
        <v>14.36</v>
      </c>
      <c r="I125" s="168">
        <f>ROUND(E125*H125,2)</f>
        <v>57.44</v>
      </c>
      <c r="J125" s="168">
        <v>343.14</v>
      </c>
      <c r="K125" s="168">
        <f>ROUND(E125*J125,2)</f>
        <v>1372.56</v>
      </c>
      <c r="L125" s="168">
        <v>21</v>
      </c>
      <c r="M125" s="168">
        <f>G125*(1+L125/100)</f>
        <v>0</v>
      </c>
      <c r="N125" s="159">
        <v>4.8999999999999998E-4</v>
      </c>
      <c r="O125" s="159">
        <f>ROUND(E125*N125,5)</f>
        <v>1.9599999999999999E-3</v>
      </c>
      <c r="P125" s="159">
        <v>3.1E-2</v>
      </c>
      <c r="Q125" s="159">
        <f>ROUND(E125*P125,5)</f>
        <v>0.124</v>
      </c>
      <c r="R125" s="159"/>
      <c r="S125" s="159"/>
      <c r="T125" s="160">
        <v>0.85833000000000004</v>
      </c>
      <c r="U125" s="159">
        <f>ROUND(E125*T125,2)</f>
        <v>3.43</v>
      </c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 t="s">
        <v>184</v>
      </c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0">
        <v>47</v>
      </c>
      <c r="B126" s="156" t="s">
        <v>284</v>
      </c>
      <c r="C126" s="185" t="s">
        <v>285</v>
      </c>
      <c r="D126" s="158" t="s">
        <v>123</v>
      </c>
      <c r="E126" s="165">
        <v>100.14400000000001</v>
      </c>
      <c r="F126" s="168"/>
      <c r="G126" s="168">
        <f t="shared" si="6"/>
        <v>0</v>
      </c>
      <c r="H126" s="168">
        <v>141</v>
      </c>
      <c r="I126" s="168">
        <f>ROUND(E126*H126,2)</f>
        <v>14120.3</v>
      </c>
      <c r="J126" s="168">
        <v>0</v>
      </c>
      <c r="K126" s="168">
        <f>ROUND(E126*J126,2)</f>
        <v>0</v>
      </c>
      <c r="L126" s="168">
        <v>21</v>
      </c>
      <c r="M126" s="168">
        <f>G126*(1+L126/100)</f>
        <v>0</v>
      </c>
      <c r="N126" s="159">
        <v>2.3000000000000001E-4</v>
      </c>
      <c r="O126" s="159">
        <f>ROUND(E126*N126,5)</f>
        <v>2.3029999999999998E-2</v>
      </c>
      <c r="P126" s="159">
        <v>0</v>
      </c>
      <c r="Q126" s="159">
        <f>ROUND(E126*P126,5)</f>
        <v>0</v>
      </c>
      <c r="R126" s="159"/>
      <c r="S126" s="159"/>
      <c r="T126" s="160">
        <v>0</v>
      </c>
      <c r="U126" s="159">
        <f>ROUND(E126*T126,2)</f>
        <v>0</v>
      </c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 t="s">
        <v>151</v>
      </c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x14ac:dyDescent="0.2">
      <c r="A127" s="151" t="s">
        <v>119</v>
      </c>
      <c r="B127" s="157" t="s">
        <v>72</v>
      </c>
      <c r="C127" s="187" t="s">
        <v>73</v>
      </c>
      <c r="D127" s="162"/>
      <c r="E127" s="167"/>
      <c r="F127" s="169"/>
      <c r="G127" s="169">
        <f>SUMIF(AE128:AE138,"&lt;&gt;NOR",G128:G138)</f>
        <v>0</v>
      </c>
      <c r="H127" s="169"/>
      <c r="I127" s="169">
        <f>SUM(I128:I138)</f>
        <v>0</v>
      </c>
      <c r="J127" s="169"/>
      <c r="K127" s="169">
        <f>SUM(K128:K138)</f>
        <v>43711.57</v>
      </c>
      <c r="L127" s="169"/>
      <c r="M127" s="169">
        <f>SUM(M128:M138)</f>
        <v>0</v>
      </c>
      <c r="N127" s="163"/>
      <c r="O127" s="163">
        <f>SUM(O128:O138)</f>
        <v>0</v>
      </c>
      <c r="P127" s="163"/>
      <c r="Q127" s="163">
        <f>SUM(Q128:Q138)</f>
        <v>0</v>
      </c>
      <c r="R127" s="163"/>
      <c r="S127" s="163"/>
      <c r="T127" s="164"/>
      <c r="U127" s="163">
        <f>SUM(U128:U138)</f>
        <v>37.700000000000003</v>
      </c>
      <c r="AE127" t="s">
        <v>120</v>
      </c>
    </row>
    <row r="128" spans="1:60" outlineLevel="1" x14ac:dyDescent="0.2">
      <c r="A128" s="150">
        <v>48</v>
      </c>
      <c r="B128" s="156" t="s">
        <v>286</v>
      </c>
      <c r="C128" s="185" t="s">
        <v>287</v>
      </c>
      <c r="D128" s="158" t="s">
        <v>141</v>
      </c>
      <c r="E128" s="165">
        <v>122.78530000000001</v>
      </c>
      <c r="F128" s="168"/>
      <c r="G128" s="168">
        <f>F128*E128</f>
        <v>0</v>
      </c>
      <c r="H128" s="168">
        <v>0</v>
      </c>
      <c r="I128" s="168">
        <f>ROUND(E128*H128,2)</f>
        <v>0</v>
      </c>
      <c r="J128" s="168">
        <v>356</v>
      </c>
      <c r="K128" s="168">
        <f>ROUND(E128*J128,2)</f>
        <v>43711.57</v>
      </c>
      <c r="L128" s="168">
        <v>21</v>
      </c>
      <c r="M128" s="168">
        <f>G128*(1+L128/100)</f>
        <v>0</v>
      </c>
      <c r="N128" s="159">
        <v>0</v>
      </c>
      <c r="O128" s="159">
        <f>ROUND(E128*N128,5)</f>
        <v>0</v>
      </c>
      <c r="P128" s="159">
        <v>0</v>
      </c>
      <c r="Q128" s="159">
        <f>ROUND(E128*P128,5)</f>
        <v>0</v>
      </c>
      <c r="R128" s="159"/>
      <c r="S128" s="159"/>
      <c r="T128" s="160">
        <v>0.307</v>
      </c>
      <c r="U128" s="159">
        <f>ROUND(E128*T128,2)</f>
        <v>37.700000000000003</v>
      </c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 t="s">
        <v>124</v>
      </c>
      <c r="AF128" s="149"/>
      <c r="AG128" s="149"/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0"/>
      <c r="B129" s="156"/>
      <c r="C129" s="186" t="s">
        <v>288</v>
      </c>
      <c r="D129" s="161"/>
      <c r="E129" s="166">
        <v>65.006020000000007</v>
      </c>
      <c r="F129" s="168"/>
      <c r="G129" s="168"/>
      <c r="H129" s="168"/>
      <c r="I129" s="168"/>
      <c r="J129" s="168"/>
      <c r="K129" s="168"/>
      <c r="L129" s="168"/>
      <c r="M129" s="168"/>
      <c r="N129" s="159"/>
      <c r="O129" s="159"/>
      <c r="P129" s="159"/>
      <c r="Q129" s="159"/>
      <c r="R129" s="159"/>
      <c r="S129" s="159"/>
      <c r="T129" s="160"/>
      <c r="U129" s="15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 t="s">
        <v>126</v>
      </c>
      <c r="AF129" s="149">
        <v>0</v>
      </c>
      <c r="AG129" s="149"/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0"/>
      <c r="B130" s="156"/>
      <c r="C130" s="186" t="s">
        <v>289</v>
      </c>
      <c r="D130" s="161"/>
      <c r="E130" s="166">
        <v>19.705639999999999</v>
      </c>
      <c r="F130" s="168"/>
      <c r="G130" s="168"/>
      <c r="H130" s="168"/>
      <c r="I130" s="168"/>
      <c r="J130" s="168"/>
      <c r="K130" s="168"/>
      <c r="L130" s="168"/>
      <c r="M130" s="168"/>
      <c r="N130" s="159"/>
      <c r="O130" s="159"/>
      <c r="P130" s="159"/>
      <c r="Q130" s="159"/>
      <c r="R130" s="159"/>
      <c r="S130" s="159"/>
      <c r="T130" s="160"/>
      <c r="U130" s="15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 t="s">
        <v>126</v>
      </c>
      <c r="AF130" s="149">
        <v>0</v>
      </c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0"/>
      <c r="B131" s="156"/>
      <c r="C131" s="186" t="s">
        <v>290</v>
      </c>
      <c r="D131" s="161"/>
      <c r="E131" s="166">
        <v>0.49791000000000002</v>
      </c>
      <c r="F131" s="168"/>
      <c r="G131" s="168"/>
      <c r="H131" s="168"/>
      <c r="I131" s="168"/>
      <c r="J131" s="168"/>
      <c r="K131" s="168"/>
      <c r="L131" s="168"/>
      <c r="M131" s="168"/>
      <c r="N131" s="159"/>
      <c r="O131" s="159"/>
      <c r="P131" s="159"/>
      <c r="Q131" s="159"/>
      <c r="R131" s="159"/>
      <c r="S131" s="159"/>
      <c r="T131" s="160"/>
      <c r="U131" s="15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 t="s">
        <v>126</v>
      </c>
      <c r="AF131" s="149">
        <v>0</v>
      </c>
      <c r="AG131" s="149"/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0"/>
      <c r="B132" s="156"/>
      <c r="C132" s="186" t="s">
        <v>291</v>
      </c>
      <c r="D132" s="161"/>
      <c r="E132" s="166">
        <v>4.8984899999999998</v>
      </c>
      <c r="F132" s="168"/>
      <c r="G132" s="168"/>
      <c r="H132" s="168"/>
      <c r="I132" s="168"/>
      <c r="J132" s="168"/>
      <c r="K132" s="168"/>
      <c r="L132" s="168"/>
      <c r="M132" s="168"/>
      <c r="N132" s="159"/>
      <c r="O132" s="159"/>
      <c r="P132" s="159"/>
      <c r="Q132" s="159"/>
      <c r="R132" s="159"/>
      <c r="S132" s="159"/>
      <c r="T132" s="160"/>
      <c r="U132" s="15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 t="s">
        <v>126</v>
      </c>
      <c r="AF132" s="149">
        <v>0</v>
      </c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0"/>
      <c r="B133" s="156"/>
      <c r="C133" s="186" t="s">
        <v>292</v>
      </c>
      <c r="D133" s="161"/>
      <c r="E133" s="166">
        <v>2.5676299999999999</v>
      </c>
      <c r="F133" s="168"/>
      <c r="G133" s="168"/>
      <c r="H133" s="168"/>
      <c r="I133" s="168"/>
      <c r="J133" s="168"/>
      <c r="K133" s="168"/>
      <c r="L133" s="168"/>
      <c r="M133" s="168"/>
      <c r="N133" s="159"/>
      <c r="O133" s="159"/>
      <c r="P133" s="159"/>
      <c r="Q133" s="159"/>
      <c r="R133" s="159"/>
      <c r="S133" s="159"/>
      <c r="T133" s="160"/>
      <c r="U133" s="15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 t="s">
        <v>126</v>
      </c>
      <c r="AF133" s="149">
        <v>0</v>
      </c>
      <c r="AG133" s="149"/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0"/>
      <c r="B134" s="156"/>
      <c r="C134" s="186" t="s">
        <v>293</v>
      </c>
      <c r="D134" s="161"/>
      <c r="E134" s="166">
        <v>28.282170000000001</v>
      </c>
      <c r="F134" s="168"/>
      <c r="G134" s="168"/>
      <c r="H134" s="168"/>
      <c r="I134" s="168"/>
      <c r="J134" s="168"/>
      <c r="K134" s="168"/>
      <c r="L134" s="168"/>
      <c r="M134" s="168"/>
      <c r="N134" s="159"/>
      <c r="O134" s="159"/>
      <c r="P134" s="159"/>
      <c r="Q134" s="159"/>
      <c r="R134" s="159"/>
      <c r="S134" s="159"/>
      <c r="T134" s="160"/>
      <c r="U134" s="15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 t="s">
        <v>126</v>
      </c>
      <c r="AF134" s="149">
        <v>0</v>
      </c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0"/>
      <c r="B135" s="156"/>
      <c r="C135" s="186" t="s">
        <v>294</v>
      </c>
      <c r="D135" s="161"/>
      <c r="E135" s="166">
        <v>1.7750600000000001</v>
      </c>
      <c r="F135" s="168"/>
      <c r="G135" s="168"/>
      <c r="H135" s="168"/>
      <c r="I135" s="168"/>
      <c r="J135" s="168"/>
      <c r="K135" s="168"/>
      <c r="L135" s="168"/>
      <c r="M135" s="168"/>
      <c r="N135" s="159"/>
      <c r="O135" s="159"/>
      <c r="P135" s="159"/>
      <c r="Q135" s="159"/>
      <c r="R135" s="159"/>
      <c r="S135" s="159"/>
      <c r="T135" s="160"/>
      <c r="U135" s="15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 t="s">
        <v>126</v>
      </c>
      <c r="AF135" s="149">
        <v>0</v>
      </c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0"/>
      <c r="B136" s="156"/>
      <c r="C136" s="186" t="s">
        <v>295</v>
      </c>
      <c r="D136" s="161"/>
      <c r="E136" s="166">
        <v>1.8380000000000001E-2</v>
      </c>
      <c r="F136" s="168"/>
      <c r="G136" s="168"/>
      <c r="H136" s="168"/>
      <c r="I136" s="168"/>
      <c r="J136" s="168"/>
      <c r="K136" s="168"/>
      <c r="L136" s="168"/>
      <c r="M136" s="168"/>
      <c r="N136" s="159"/>
      <c r="O136" s="159"/>
      <c r="P136" s="159"/>
      <c r="Q136" s="159"/>
      <c r="R136" s="159"/>
      <c r="S136" s="159"/>
      <c r="T136" s="160"/>
      <c r="U136" s="15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 t="s">
        <v>126</v>
      </c>
      <c r="AF136" s="149">
        <v>0</v>
      </c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0"/>
      <c r="B137" s="156"/>
      <c r="C137" s="186" t="s">
        <v>296</v>
      </c>
      <c r="D137" s="161"/>
      <c r="E137" s="166">
        <v>9.0100000000000006E-3</v>
      </c>
      <c r="F137" s="168"/>
      <c r="G137" s="168"/>
      <c r="H137" s="168"/>
      <c r="I137" s="168"/>
      <c r="J137" s="168"/>
      <c r="K137" s="168"/>
      <c r="L137" s="168"/>
      <c r="M137" s="168"/>
      <c r="N137" s="159"/>
      <c r="O137" s="159"/>
      <c r="P137" s="159"/>
      <c r="Q137" s="159"/>
      <c r="R137" s="159"/>
      <c r="S137" s="159"/>
      <c r="T137" s="160"/>
      <c r="U137" s="15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 t="s">
        <v>126</v>
      </c>
      <c r="AF137" s="149">
        <v>0</v>
      </c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0"/>
      <c r="B138" s="156"/>
      <c r="C138" s="186" t="s">
        <v>297</v>
      </c>
      <c r="D138" s="161"/>
      <c r="E138" s="166">
        <v>2.4989999999999998E-2</v>
      </c>
      <c r="F138" s="168"/>
      <c r="G138" s="168"/>
      <c r="H138" s="168"/>
      <c r="I138" s="168"/>
      <c r="J138" s="168"/>
      <c r="K138" s="168"/>
      <c r="L138" s="168"/>
      <c r="M138" s="168"/>
      <c r="N138" s="159"/>
      <c r="O138" s="159"/>
      <c r="P138" s="159"/>
      <c r="Q138" s="159"/>
      <c r="R138" s="159"/>
      <c r="S138" s="159"/>
      <c r="T138" s="160"/>
      <c r="U138" s="159"/>
      <c r="V138" s="149"/>
      <c r="W138" s="149"/>
      <c r="X138" s="149"/>
      <c r="Y138" s="149"/>
      <c r="Z138" s="149"/>
      <c r="AA138" s="149"/>
      <c r="AB138" s="149"/>
      <c r="AC138" s="149"/>
      <c r="AD138" s="149"/>
      <c r="AE138" s="149" t="s">
        <v>126</v>
      </c>
      <c r="AF138" s="149">
        <v>0</v>
      </c>
      <c r="AG138" s="149"/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x14ac:dyDescent="0.2">
      <c r="A139" s="151" t="s">
        <v>119</v>
      </c>
      <c r="B139" s="157" t="s">
        <v>74</v>
      </c>
      <c r="C139" s="187" t="s">
        <v>75</v>
      </c>
      <c r="D139" s="162"/>
      <c r="E139" s="167"/>
      <c r="F139" s="169"/>
      <c r="G139" s="169">
        <f>SUMIF(AE140:AE142,"&lt;&gt;NOR",G140:G142)</f>
        <v>0</v>
      </c>
      <c r="H139" s="169"/>
      <c r="I139" s="169">
        <f>SUM(I140:I142)</f>
        <v>74.56</v>
      </c>
      <c r="J139" s="169"/>
      <c r="K139" s="169">
        <f>SUM(K140:K142)</f>
        <v>1629.8600000000001</v>
      </c>
      <c r="L139" s="169"/>
      <c r="M139" s="169">
        <f>SUM(M140:M142)</f>
        <v>0</v>
      </c>
      <c r="N139" s="163"/>
      <c r="O139" s="163">
        <f>SUM(O140:O142)</f>
        <v>0</v>
      </c>
      <c r="P139" s="163"/>
      <c r="Q139" s="163">
        <f>SUM(Q140:Q142)</f>
        <v>0</v>
      </c>
      <c r="R139" s="163"/>
      <c r="S139" s="163"/>
      <c r="T139" s="164"/>
      <c r="U139" s="163">
        <f>SUM(U140:U142)</f>
        <v>0.99</v>
      </c>
      <c r="AE139" t="s">
        <v>120</v>
      </c>
    </row>
    <row r="140" spans="1:60" ht="22.5" outlineLevel="1" x14ac:dyDescent="0.2">
      <c r="A140" s="150">
        <v>49</v>
      </c>
      <c r="B140" s="156" t="s">
        <v>298</v>
      </c>
      <c r="C140" s="185" t="s">
        <v>299</v>
      </c>
      <c r="D140" s="158" t="s">
        <v>161</v>
      </c>
      <c r="E140" s="165">
        <v>19.882000000000001</v>
      </c>
      <c r="F140" s="168"/>
      <c r="G140" s="168">
        <f>F140*E140</f>
        <v>0</v>
      </c>
      <c r="H140" s="168">
        <v>3.75</v>
      </c>
      <c r="I140" s="168">
        <f>ROUND(E140*H140,2)</f>
        <v>74.56</v>
      </c>
      <c r="J140" s="168">
        <v>26.65</v>
      </c>
      <c r="K140" s="168">
        <f>ROUND(E140*J140,2)</f>
        <v>529.86</v>
      </c>
      <c r="L140" s="168">
        <v>21</v>
      </c>
      <c r="M140" s="168">
        <f>G140*(1+L140/100)</f>
        <v>0</v>
      </c>
      <c r="N140" s="159">
        <v>0</v>
      </c>
      <c r="O140" s="159">
        <f>ROUND(E140*N140,5)</f>
        <v>0</v>
      </c>
      <c r="P140" s="159">
        <v>0</v>
      </c>
      <c r="Q140" s="159">
        <f>ROUND(E140*P140,5)</f>
        <v>0</v>
      </c>
      <c r="R140" s="159"/>
      <c r="S140" s="159"/>
      <c r="T140" s="160">
        <v>0.05</v>
      </c>
      <c r="U140" s="159">
        <f>ROUND(E140*T140,2)</f>
        <v>0.99</v>
      </c>
      <c r="V140" s="149"/>
      <c r="W140" s="149"/>
      <c r="X140" s="149"/>
      <c r="Y140" s="149"/>
      <c r="Z140" s="149"/>
      <c r="AA140" s="149"/>
      <c r="AB140" s="149"/>
      <c r="AC140" s="149"/>
      <c r="AD140" s="149"/>
      <c r="AE140" s="149" t="s">
        <v>124</v>
      </c>
      <c r="AF140" s="149"/>
      <c r="AG140" s="149"/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0"/>
      <c r="B141" s="156"/>
      <c r="C141" s="186" t="s">
        <v>300</v>
      </c>
      <c r="D141" s="161"/>
      <c r="E141" s="166">
        <v>19.882000000000001</v>
      </c>
      <c r="F141" s="168"/>
      <c r="G141" s="168"/>
      <c r="H141" s="168"/>
      <c r="I141" s="168"/>
      <c r="J141" s="168"/>
      <c r="K141" s="168"/>
      <c r="L141" s="168"/>
      <c r="M141" s="168"/>
      <c r="N141" s="159"/>
      <c r="O141" s="159"/>
      <c r="P141" s="159"/>
      <c r="Q141" s="159"/>
      <c r="R141" s="159"/>
      <c r="S141" s="159"/>
      <c r="T141" s="160"/>
      <c r="U141" s="159"/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 t="s">
        <v>126</v>
      </c>
      <c r="AF141" s="149">
        <v>0</v>
      </c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0">
        <v>50</v>
      </c>
      <c r="B142" s="156" t="s">
        <v>301</v>
      </c>
      <c r="C142" s="185" t="s">
        <v>302</v>
      </c>
      <c r="D142" s="158" t="s">
        <v>0</v>
      </c>
      <c r="E142" s="165">
        <v>2.2000000000000002</v>
      </c>
      <c r="F142" s="168"/>
      <c r="G142" s="168">
        <f>F142*E142</f>
        <v>0</v>
      </c>
      <c r="H142" s="168">
        <v>0</v>
      </c>
      <c r="I142" s="168">
        <f>ROUND(E142*H142,2)</f>
        <v>0</v>
      </c>
      <c r="J142" s="168">
        <v>500</v>
      </c>
      <c r="K142" s="168">
        <f>ROUND(E142*J142,2)</f>
        <v>1100</v>
      </c>
      <c r="L142" s="168">
        <v>21</v>
      </c>
      <c r="M142" s="168">
        <f>G142*(1+L142/100)</f>
        <v>0</v>
      </c>
      <c r="N142" s="159">
        <v>0</v>
      </c>
      <c r="O142" s="159">
        <f>ROUND(E142*N142,5)</f>
        <v>0</v>
      </c>
      <c r="P142" s="159">
        <v>0</v>
      </c>
      <c r="Q142" s="159">
        <f>ROUND(E142*P142,5)</f>
        <v>0</v>
      </c>
      <c r="R142" s="159"/>
      <c r="S142" s="159"/>
      <c r="T142" s="160">
        <v>0</v>
      </c>
      <c r="U142" s="159">
        <f>ROUND(E142*T142,2)</f>
        <v>0</v>
      </c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 t="s">
        <v>124</v>
      </c>
      <c r="AF142" s="149"/>
      <c r="AG142" s="149"/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51" t="s">
        <v>119</v>
      </c>
      <c r="B143" s="157" t="s">
        <v>76</v>
      </c>
      <c r="C143" s="187" t="s">
        <v>77</v>
      </c>
      <c r="D143" s="162"/>
      <c r="E143" s="167"/>
      <c r="F143" s="169"/>
      <c r="G143" s="169">
        <f>SUMIF(AE144:AE152,"&lt;&gt;NOR",G144:G152)</f>
        <v>0</v>
      </c>
      <c r="H143" s="169"/>
      <c r="I143" s="169">
        <f>SUM(I144:I152)</f>
        <v>99221.669999999984</v>
      </c>
      <c r="J143" s="169"/>
      <c r="K143" s="169">
        <f>SUM(K144:K152)</f>
        <v>106248.27</v>
      </c>
      <c r="L143" s="169"/>
      <c r="M143" s="169">
        <f>SUM(M144:M152)</f>
        <v>0</v>
      </c>
      <c r="N143" s="163"/>
      <c r="O143" s="163">
        <f>SUM(O144:O152)</f>
        <v>3.9157499999999996</v>
      </c>
      <c r="P143" s="163"/>
      <c r="Q143" s="163">
        <f>SUM(Q144:Q152)</f>
        <v>0</v>
      </c>
      <c r="R143" s="163"/>
      <c r="S143" s="163"/>
      <c r="T143" s="164"/>
      <c r="U143" s="163">
        <f>SUM(U144:U152)</f>
        <v>132.97999999999999</v>
      </c>
      <c r="AE143" t="s">
        <v>120</v>
      </c>
    </row>
    <row r="144" spans="1:60" outlineLevel="1" x14ac:dyDescent="0.2">
      <c r="A144" s="150">
        <v>51</v>
      </c>
      <c r="B144" s="156" t="s">
        <v>303</v>
      </c>
      <c r="C144" s="185" t="s">
        <v>304</v>
      </c>
      <c r="D144" s="158" t="s">
        <v>161</v>
      </c>
      <c r="E144" s="165">
        <v>223.619</v>
      </c>
      <c r="F144" s="168"/>
      <c r="G144" s="168">
        <f>F144*E144</f>
        <v>0</v>
      </c>
      <c r="H144" s="168">
        <v>16.149999999999999</v>
      </c>
      <c r="I144" s="168">
        <f>ROUND(E144*H144,2)</f>
        <v>3611.45</v>
      </c>
      <c r="J144" s="168">
        <v>353.85</v>
      </c>
      <c r="K144" s="168">
        <f>ROUND(E144*J144,2)</f>
        <v>79127.58</v>
      </c>
      <c r="L144" s="168">
        <v>21</v>
      </c>
      <c r="M144" s="168">
        <f>G144*(1+L144/100)</f>
        <v>0</v>
      </c>
      <c r="N144" s="159">
        <v>9.8999999999999999E-4</v>
      </c>
      <c r="O144" s="159">
        <f>ROUND(E144*N144,5)</f>
        <v>0.22137999999999999</v>
      </c>
      <c r="P144" s="159">
        <v>0</v>
      </c>
      <c r="Q144" s="159">
        <f>ROUND(E144*P144,5)</f>
        <v>0</v>
      </c>
      <c r="R144" s="159"/>
      <c r="S144" s="159"/>
      <c r="T144" s="160">
        <v>0.48899999999999999</v>
      </c>
      <c r="U144" s="159">
        <f>ROUND(E144*T144,2)</f>
        <v>109.35</v>
      </c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 t="s">
        <v>124</v>
      </c>
      <c r="AF144" s="149"/>
      <c r="AG144" s="149"/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0"/>
      <c r="B145" s="156"/>
      <c r="C145" s="186" t="s">
        <v>305</v>
      </c>
      <c r="D145" s="161"/>
      <c r="E145" s="166">
        <v>1.177416</v>
      </c>
      <c r="F145" s="168"/>
      <c r="G145" s="168"/>
      <c r="H145" s="168"/>
      <c r="I145" s="168"/>
      <c r="J145" s="168"/>
      <c r="K145" s="168"/>
      <c r="L145" s="168"/>
      <c r="M145" s="168"/>
      <c r="N145" s="159"/>
      <c r="O145" s="159"/>
      <c r="P145" s="159"/>
      <c r="Q145" s="159"/>
      <c r="R145" s="159"/>
      <c r="S145" s="159"/>
      <c r="T145" s="160"/>
      <c r="U145" s="15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 t="s">
        <v>126</v>
      </c>
      <c r="AF145" s="149">
        <v>0</v>
      </c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0">
        <v>52</v>
      </c>
      <c r="B146" s="156" t="s">
        <v>306</v>
      </c>
      <c r="C146" s="185" t="s">
        <v>307</v>
      </c>
      <c r="D146" s="158" t="s">
        <v>129</v>
      </c>
      <c r="E146" s="165">
        <v>5.4807192000000002</v>
      </c>
      <c r="F146" s="168"/>
      <c r="G146" s="168">
        <f>F146*E146</f>
        <v>0</v>
      </c>
      <c r="H146" s="168">
        <v>13060</v>
      </c>
      <c r="I146" s="168">
        <f>ROUND(E146*H146,2)</f>
        <v>71578.19</v>
      </c>
      <c r="J146" s="168">
        <v>0</v>
      </c>
      <c r="K146" s="168">
        <f>ROUND(E146*J146,2)</f>
        <v>0</v>
      </c>
      <c r="L146" s="168">
        <v>21</v>
      </c>
      <c r="M146" s="168">
        <f>G146*(1+L146/100)</f>
        <v>0</v>
      </c>
      <c r="N146" s="159">
        <v>0.55000000000000004</v>
      </c>
      <c r="O146" s="159">
        <f>ROUND(E146*N146,5)</f>
        <v>3.0144000000000002</v>
      </c>
      <c r="P146" s="159">
        <v>0</v>
      </c>
      <c r="Q146" s="159">
        <f>ROUND(E146*P146,5)</f>
        <v>0</v>
      </c>
      <c r="R146" s="159"/>
      <c r="S146" s="159"/>
      <c r="T146" s="160">
        <v>0</v>
      </c>
      <c r="U146" s="159">
        <f>ROUND(E146*T146,2)</f>
        <v>0</v>
      </c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 t="s">
        <v>151</v>
      </c>
      <c r="AF146" s="149"/>
      <c r="AG146" s="149"/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0"/>
      <c r="B147" s="156"/>
      <c r="C147" s="186" t="s">
        <v>308</v>
      </c>
      <c r="D147" s="161"/>
      <c r="E147" s="166">
        <v>15.501659999999999</v>
      </c>
      <c r="F147" s="168"/>
      <c r="G147" s="168"/>
      <c r="H147" s="168"/>
      <c r="I147" s="168"/>
      <c r="J147" s="168"/>
      <c r="K147" s="168"/>
      <c r="L147" s="168"/>
      <c r="M147" s="168"/>
      <c r="N147" s="159"/>
      <c r="O147" s="159"/>
      <c r="P147" s="159"/>
      <c r="Q147" s="159"/>
      <c r="R147" s="159"/>
      <c r="S147" s="159"/>
      <c r="T147" s="160"/>
      <c r="U147" s="159"/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 t="s">
        <v>126</v>
      </c>
      <c r="AF147" s="149">
        <v>0</v>
      </c>
      <c r="AG147" s="149"/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0">
        <v>53</v>
      </c>
      <c r="B148" s="156" t="s">
        <v>309</v>
      </c>
      <c r="C148" s="185" t="s">
        <v>310</v>
      </c>
      <c r="D148" s="158" t="s">
        <v>129</v>
      </c>
      <c r="E148" s="165">
        <v>5.4807199999999998</v>
      </c>
      <c r="F148" s="168"/>
      <c r="G148" s="168">
        <f t="shared" ref="G148:G149" si="7">F148*E148</f>
        <v>0</v>
      </c>
      <c r="H148" s="168">
        <v>1750</v>
      </c>
      <c r="I148" s="168">
        <f>ROUND(E148*H148,2)</f>
        <v>9591.26</v>
      </c>
      <c r="J148" s="168">
        <v>0</v>
      </c>
      <c r="K148" s="168">
        <f>ROUND(E148*J148,2)</f>
        <v>0</v>
      </c>
      <c r="L148" s="168">
        <v>21</v>
      </c>
      <c r="M148" s="168">
        <f>G148*(1+L148/100)</f>
        <v>0</v>
      </c>
      <c r="N148" s="159">
        <v>2.3570000000000001E-2</v>
      </c>
      <c r="O148" s="159">
        <f>ROUND(E148*N148,5)</f>
        <v>0.12917999999999999</v>
      </c>
      <c r="P148" s="159">
        <v>0</v>
      </c>
      <c r="Q148" s="159">
        <f>ROUND(E148*P148,5)</f>
        <v>0</v>
      </c>
      <c r="R148" s="159"/>
      <c r="S148" s="159"/>
      <c r="T148" s="160">
        <v>0</v>
      </c>
      <c r="U148" s="159">
        <f>ROUND(E148*T148,2)</f>
        <v>0</v>
      </c>
      <c r="V148" s="149"/>
      <c r="W148" s="149"/>
      <c r="X148" s="149"/>
      <c r="Y148" s="149"/>
      <c r="Z148" s="149"/>
      <c r="AA148" s="149"/>
      <c r="AB148" s="149"/>
      <c r="AC148" s="149"/>
      <c r="AD148" s="149"/>
      <c r="AE148" s="149" t="s">
        <v>124</v>
      </c>
      <c r="AF148" s="149"/>
      <c r="AG148" s="149"/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2.5" outlineLevel="1" x14ac:dyDescent="0.2">
      <c r="A149" s="150">
        <v>54</v>
      </c>
      <c r="B149" s="156" t="s">
        <v>311</v>
      </c>
      <c r="C149" s="185" t="s">
        <v>312</v>
      </c>
      <c r="D149" s="158" t="s">
        <v>123</v>
      </c>
      <c r="E149" s="165">
        <v>100.14400000000001</v>
      </c>
      <c r="F149" s="168"/>
      <c r="G149" s="168">
        <f t="shared" si="7"/>
        <v>0</v>
      </c>
      <c r="H149" s="168">
        <v>75.900000000000006</v>
      </c>
      <c r="I149" s="168">
        <f>ROUND(E149*H149,2)</f>
        <v>7600.93</v>
      </c>
      <c r="J149" s="168">
        <v>89.1</v>
      </c>
      <c r="K149" s="168">
        <f>ROUND(E149*J149,2)</f>
        <v>8922.83</v>
      </c>
      <c r="L149" s="168">
        <v>21</v>
      </c>
      <c r="M149" s="168">
        <f>G149*(1+L149/100)</f>
        <v>0</v>
      </c>
      <c r="N149" s="159">
        <v>4.0299999999999997E-3</v>
      </c>
      <c r="O149" s="159">
        <f>ROUND(E149*N149,5)</f>
        <v>0.40357999999999999</v>
      </c>
      <c r="P149" s="159">
        <v>0</v>
      </c>
      <c r="Q149" s="159">
        <f>ROUND(E149*P149,5)</f>
        <v>0</v>
      </c>
      <c r="R149" s="159"/>
      <c r="S149" s="159"/>
      <c r="T149" s="160">
        <v>0.156</v>
      </c>
      <c r="U149" s="159">
        <f>ROUND(E149*T149,2)</f>
        <v>15.62</v>
      </c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 t="s">
        <v>124</v>
      </c>
      <c r="AF149" s="149"/>
      <c r="AG149" s="149"/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0"/>
      <c r="B150" s="156"/>
      <c r="C150" s="186" t="s">
        <v>313</v>
      </c>
      <c r="D150" s="161"/>
      <c r="E150" s="166">
        <v>25.134</v>
      </c>
      <c r="F150" s="168"/>
      <c r="G150" s="168"/>
      <c r="H150" s="168"/>
      <c r="I150" s="168"/>
      <c r="J150" s="168"/>
      <c r="K150" s="168"/>
      <c r="L150" s="168"/>
      <c r="M150" s="168"/>
      <c r="N150" s="159"/>
      <c r="O150" s="159"/>
      <c r="P150" s="159"/>
      <c r="Q150" s="159"/>
      <c r="R150" s="159"/>
      <c r="S150" s="159"/>
      <c r="T150" s="160"/>
      <c r="U150" s="15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 t="s">
        <v>126</v>
      </c>
      <c r="AF150" s="149">
        <v>0</v>
      </c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22.5" outlineLevel="1" x14ac:dyDescent="0.2">
      <c r="A151" s="150">
        <v>55</v>
      </c>
      <c r="B151" s="156" t="s">
        <v>314</v>
      </c>
      <c r="C151" s="185" t="s">
        <v>315</v>
      </c>
      <c r="D151" s="158" t="s">
        <v>123</v>
      </c>
      <c r="E151" s="165">
        <v>100.14400000000001</v>
      </c>
      <c r="F151" s="168"/>
      <c r="G151" s="168">
        <f t="shared" ref="G151:G152" si="8">F151*E151</f>
        <v>0</v>
      </c>
      <c r="H151" s="168">
        <v>68.3</v>
      </c>
      <c r="I151" s="168">
        <f>ROUND(E151*H151,2)</f>
        <v>6839.84</v>
      </c>
      <c r="J151" s="168">
        <v>45.7</v>
      </c>
      <c r="K151" s="168">
        <f>ROUND(E151*J151,2)</f>
        <v>4576.58</v>
      </c>
      <c r="L151" s="168">
        <v>21</v>
      </c>
      <c r="M151" s="168">
        <f>G151*(1+L151/100)</f>
        <v>0</v>
      </c>
      <c r="N151" s="159">
        <v>1.47E-3</v>
      </c>
      <c r="O151" s="159">
        <f>ROUND(E151*N151,5)</f>
        <v>0.14721000000000001</v>
      </c>
      <c r="P151" s="159">
        <v>0</v>
      </c>
      <c r="Q151" s="159">
        <f>ROUND(E151*P151,5)</f>
        <v>0</v>
      </c>
      <c r="R151" s="159"/>
      <c r="S151" s="159"/>
      <c r="T151" s="160">
        <v>0.08</v>
      </c>
      <c r="U151" s="159">
        <f>ROUND(E151*T151,2)</f>
        <v>8.01</v>
      </c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 t="s">
        <v>124</v>
      </c>
      <c r="AF151" s="149"/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ht="22.5" outlineLevel="1" x14ac:dyDescent="0.2">
      <c r="A152" s="150">
        <v>56</v>
      </c>
      <c r="B152" s="156" t="s">
        <v>316</v>
      </c>
      <c r="C152" s="185" t="s">
        <v>317</v>
      </c>
      <c r="D152" s="158" t="s">
        <v>0</v>
      </c>
      <c r="E152" s="165">
        <v>7.1</v>
      </c>
      <c r="F152" s="168"/>
      <c r="G152" s="168">
        <f t="shared" si="8"/>
        <v>0</v>
      </c>
      <c r="H152" s="168">
        <v>0</v>
      </c>
      <c r="I152" s="168">
        <f>ROUND(E152*H152,2)</f>
        <v>0</v>
      </c>
      <c r="J152" s="168">
        <v>1918.49</v>
      </c>
      <c r="K152" s="168">
        <f>ROUND(E152*J152,2)</f>
        <v>13621.28</v>
      </c>
      <c r="L152" s="168">
        <v>21</v>
      </c>
      <c r="M152" s="168">
        <f>G152*(1+L152/100)</f>
        <v>0</v>
      </c>
      <c r="N152" s="159">
        <v>0</v>
      </c>
      <c r="O152" s="159">
        <f>ROUND(E152*N152,5)</f>
        <v>0</v>
      </c>
      <c r="P152" s="159">
        <v>0</v>
      </c>
      <c r="Q152" s="159">
        <f>ROUND(E152*P152,5)</f>
        <v>0</v>
      </c>
      <c r="R152" s="159"/>
      <c r="S152" s="159"/>
      <c r="T152" s="160">
        <v>0</v>
      </c>
      <c r="U152" s="159">
        <f>ROUND(E152*T152,2)</f>
        <v>0</v>
      </c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 t="s">
        <v>124</v>
      </c>
      <c r="AF152" s="149"/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x14ac:dyDescent="0.2">
      <c r="A153" s="151" t="s">
        <v>119</v>
      </c>
      <c r="B153" s="157" t="s">
        <v>78</v>
      </c>
      <c r="C153" s="187" t="s">
        <v>79</v>
      </c>
      <c r="D153" s="162"/>
      <c r="E153" s="167"/>
      <c r="F153" s="169"/>
      <c r="G153" s="169">
        <f>SUMIF(AE154:AE162,"&lt;&gt;NOR",G154:G162)</f>
        <v>0</v>
      </c>
      <c r="H153" s="169"/>
      <c r="I153" s="169">
        <f>SUM(I154:I162)</f>
        <v>59492.55</v>
      </c>
      <c r="J153" s="169"/>
      <c r="K153" s="169">
        <f>SUM(K154:K162)</f>
        <v>23230.47</v>
      </c>
      <c r="L153" s="169"/>
      <c r="M153" s="169">
        <f>SUM(M154:M162)</f>
        <v>0</v>
      </c>
      <c r="N153" s="163"/>
      <c r="O153" s="163">
        <f>SUM(O154:O162)</f>
        <v>1.5642500000000001</v>
      </c>
      <c r="P153" s="163"/>
      <c r="Q153" s="163">
        <f>SUM(Q154:Q162)</f>
        <v>0</v>
      </c>
      <c r="R153" s="163"/>
      <c r="S153" s="163"/>
      <c r="T153" s="164"/>
      <c r="U153" s="163">
        <f>SUM(U154:U162)</f>
        <v>29.87</v>
      </c>
      <c r="AE153" t="s">
        <v>120</v>
      </c>
    </row>
    <row r="154" spans="1:60" outlineLevel="1" x14ac:dyDescent="0.2">
      <c r="A154" s="150">
        <v>57</v>
      </c>
      <c r="B154" s="156" t="s">
        <v>318</v>
      </c>
      <c r="C154" s="185" t="s">
        <v>319</v>
      </c>
      <c r="D154" s="158" t="s">
        <v>123</v>
      </c>
      <c r="E154" s="165">
        <v>100.14400000000001</v>
      </c>
      <c r="F154" s="168"/>
      <c r="G154" s="168">
        <f t="shared" ref="G154:G155" si="9">F154*E154</f>
        <v>0</v>
      </c>
      <c r="H154" s="168">
        <v>16.57</v>
      </c>
      <c r="I154" s="168">
        <f>ROUND(E154*H154,2)</f>
        <v>1659.39</v>
      </c>
      <c r="J154" s="168">
        <v>158.93</v>
      </c>
      <c r="K154" s="168">
        <f>ROUND(E154*J154,2)</f>
        <v>15915.89</v>
      </c>
      <c r="L154" s="168">
        <v>21</v>
      </c>
      <c r="M154" s="168">
        <f>G154*(1+L154/100)</f>
        <v>0</v>
      </c>
      <c r="N154" s="159">
        <v>8.0000000000000007E-5</v>
      </c>
      <c r="O154" s="159">
        <f>ROUND(E154*N154,5)</f>
        <v>8.0099999999999998E-3</v>
      </c>
      <c r="P154" s="159">
        <v>0</v>
      </c>
      <c r="Q154" s="159">
        <f>ROUND(E154*P154,5)</f>
        <v>0</v>
      </c>
      <c r="R154" s="159"/>
      <c r="S154" s="159"/>
      <c r="T154" s="160">
        <v>0.29830000000000001</v>
      </c>
      <c r="U154" s="159">
        <f>ROUND(E154*T154,2)</f>
        <v>29.87</v>
      </c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 t="s">
        <v>124</v>
      </c>
      <c r="AF154" s="149"/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0">
        <v>58</v>
      </c>
      <c r="B155" s="156" t="s">
        <v>320</v>
      </c>
      <c r="C155" s="185" t="s">
        <v>321</v>
      </c>
      <c r="D155" s="158" t="s">
        <v>123</v>
      </c>
      <c r="E155" s="165">
        <v>105.1512</v>
      </c>
      <c r="F155" s="168"/>
      <c r="G155" s="168">
        <f t="shared" si="9"/>
        <v>0</v>
      </c>
      <c r="H155" s="168">
        <v>550</v>
      </c>
      <c r="I155" s="168">
        <f>ROUND(E155*H155,2)</f>
        <v>57833.16</v>
      </c>
      <c r="J155" s="168">
        <v>0</v>
      </c>
      <c r="K155" s="168">
        <f>ROUND(E155*J155,2)</f>
        <v>0</v>
      </c>
      <c r="L155" s="168">
        <v>21</v>
      </c>
      <c r="M155" s="168">
        <f>G155*(1+L155/100)</f>
        <v>0</v>
      </c>
      <c r="N155" s="159">
        <v>1.4800000000000001E-2</v>
      </c>
      <c r="O155" s="159">
        <f>ROUND(E155*N155,5)</f>
        <v>1.5562400000000001</v>
      </c>
      <c r="P155" s="159">
        <v>0</v>
      </c>
      <c r="Q155" s="159">
        <f>ROUND(E155*P155,5)</f>
        <v>0</v>
      </c>
      <c r="R155" s="159"/>
      <c r="S155" s="159"/>
      <c r="T155" s="160">
        <v>0</v>
      </c>
      <c r="U155" s="159">
        <f>ROUND(E155*T155,2)</f>
        <v>0</v>
      </c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 t="s">
        <v>151</v>
      </c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0"/>
      <c r="B156" s="156"/>
      <c r="C156" s="186" t="s">
        <v>322</v>
      </c>
      <c r="D156" s="161"/>
      <c r="E156" s="166">
        <v>25.875</v>
      </c>
      <c r="F156" s="168"/>
      <c r="G156" s="168"/>
      <c r="H156" s="168"/>
      <c r="I156" s="168"/>
      <c r="J156" s="168"/>
      <c r="K156" s="168"/>
      <c r="L156" s="168"/>
      <c r="M156" s="168"/>
      <c r="N156" s="159"/>
      <c r="O156" s="159"/>
      <c r="P156" s="159"/>
      <c r="Q156" s="159"/>
      <c r="R156" s="159"/>
      <c r="S156" s="159"/>
      <c r="T156" s="160"/>
      <c r="U156" s="15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 t="s">
        <v>126</v>
      </c>
      <c r="AF156" s="149">
        <v>0</v>
      </c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0"/>
      <c r="B157" s="156"/>
      <c r="C157" s="186" t="s">
        <v>323</v>
      </c>
      <c r="D157" s="161"/>
      <c r="E157" s="166">
        <v>-1.8180000000000001</v>
      </c>
      <c r="F157" s="168"/>
      <c r="G157" s="168"/>
      <c r="H157" s="168"/>
      <c r="I157" s="168"/>
      <c r="J157" s="168"/>
      <c r="K157" s="168"/>
      <c r="L157" s="168"/>
      <c r="M157" s="168"/>
      <c r="N157" s="159"/>
      <c r="O157" s="159"/>
      <c r="P157" s="159"/>
      <c r="Q157" s="159"/>
      <c r="R157" s="159"/>
      <c r="S157" s="159"/>
      <c r="T157" s="160"/>
      <c r="U157" s="15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 t="s">
        <v>126</v>
      </c>
      <c r="AF157" s="149">
        <v>0</v>
      </c>
      <c r="AG157" s="149"/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0"/>
      <c r="B158" s="156"/>
      <c r="C158" s="186" t="s">
        <v>324</v>
      </c>
      <c r="D158" s="161"/>
      <c r="E158" s="166">
        <v>3.375</v>
      </c>
      <c r="F158" s="168"/>
      <c r="G158" s="168"/>
      <c r="H158" s="168"/>
      <c r="I158" s="168"/>
      <c r="J158" s="168"/>
      <c r="K158" s="168"/>
      <c r="L158" s="168"/>
      <c r="M158" s="168"/>
      <c r="N158" s="159"/>
      <c r="O158" s="159"/>
      <c r="P158" s="159"/>
      <c r="Q158" s="159"/>
      <c r="R158" s="159"/>
      <c r="S158" s="159"/>
      <c r="T158" s="160"/>
      <c r="U158" s="15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 t="s">
        <v>126</v>
      </c>
      <c r="AF158" s="149">
        <v>0</v>
      </c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0"/>
      <c r="B159" s="156"/>
      <c r="C159" s="186" t="s">
        <v>325</v>
      </c>
      <c r="D159" s="161"/>
      <c r="E159" s="166">
        <v>1.7662500000000001</v>
      </c>
      <c r="F159" s="168"/>
      <c r="G159" s="168"/>
      <c r="H159" s="168"/>
      <c r="I159" s="168"/>
      <c r="J159" s="168"/>
      <c r="K159" s="168"/>
      <c r="L159" s="168"/>
      <c r="M159" s="168"/>
      <c r="N159" s="159"/>
      <c r="O159" s="159"/>
      <c r="P159" s="159"/>
      <c r="Q159" s="159"/>
      <c r="R159" s="159"/>
      <c r="S159" s="159"/>
      <c r="T159" s="160"/>
      <c r="U159" s="159"/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 t="s">
        <v>126</v>
      </c>
      <c r="AF159" s="149">
        <v>0</v>
      </c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0"/>
      <c r="B160" s="156"/>
      <c r="C160" s="186" t="s">
        <v>326</v>
      </c>
      <c r="D160" s="161"/>
      <c r="E160" s="166">
        <v>5.4050000000000002</v>
      </c>
      <c r="F160" s="168"/>
      <c r="G160" s="168"/>
      <c r="H160" s="168"/>
      <c r="I160" s="168"/>
      <c r="J160" s="168"/>
      <c r="K160" s="168"/>
      <c r="L160" s="168"/>
      <c r="M160" s="168"/>
      <c r="N160" s="159"/>
      <c r="O160" s="159"/>
      <c r="P160" s="159"/>
      <c r="Q160" s="159"/>
      <c r="R160" s="159"/>
      <c r="S160" s="159"/>
      <c r="T160" s="160"/>
      <c r="U160" s="15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 t="s">
        <v>126</v>
      </c>
      <c r="AF160" s="149">
        <v>0</v>
      </c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0"/>
      <c r="B161" s="156"/>
      <c r="C161" s="186" t="s">
        <v>327</v>
      </c>
      <c r="D161" s="161"/>
      <c r="E161" s="166">
        <v>5.7</v>
      </c>
      <c r="F161" s="168"/>
      <c r="G161" s="168"/>
      <c r="H161" s="168"/>
      <c r="I161" s="168"/>
      <c r="J161" s="168"/>
      <c r="K161" s="168"/>
      <c r="L161" s="168"/>
      <c r="M161" s="168"/>
      <c r="N161" s="159"/>
      <c r="O161" s="159"/>
      <c r="P161" s="159"/>
      <c r="Q161" s="159"/>
      <c r="R161" s="159"/>
      <c r="S161" s="159"/>
      <c r="T161" s="160"/>
      <c r="U161" s="15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 t="s">
        <v>126</v>
      </c>
      <c r="AF161" s="149">
        <v>0</v>
      </c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0">
        <v>59</v>
      </c>
      <c r="B162" s="156" t="s">
        <v>328</v>
      </c>
      <c r="C162" s="185" t="s">
        <v>329</v>
      </c>
      <c r="D162" s="158" t="s">
        <v>0</v>
      </c>
      <c r="E162" s="165">
        <v>9.6999999999999993</v>
      </c>
      <c r="F162" s="168"/>
      <c r="G162" s="168">
        <f>F162*E162</f>
        <v>0</v>
      </c>
      <c r="H162" s="168">
        <v>0</v>
      </c>
      <c r="I162" s="168">
        <f>ROUND(E162*H162,2)</f>
        <v>0</v>
      </c>
      <c r="J162" s="168">
        <v>754.08</v>
      </c>
      <c r="K162" s="168">
        <f>ROUND(E162*J162,2)</f>
        <v>7314.58</v>
      </c>
      <c r="L162" s="168">
        <v>21</v>
      </c>
      <c r="M162" s="168">
        <f>G162*(1+L162/100)</f>
        <v>0</v>
      </c>
      <c r="N162" s="159">
        <v>0</v>
      </c>
      <c r="O162" s="159">
        <f>ROUND(E162*N162,5)</f>
        <v>0</v>
      </c>
      <c r="P162" s="159">
        <v>0</v>
      </c>
      <c r="Q162" s="159">
        <f>ROUND(E162*P162,5)</f>
        <v>0</v>
      </c>
      <c r="R162" s="159"/>
      <c r="S162" s="159"/>
      <c r="T162" s="160">
        <v>0</v>
      </c>
      <c r="U162" s="159">
        <f>ROUND(E162*T162,2)</f>
        <v>0</v>
      </c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 t="s">
        <v>124</v>
      </c>
      <c r="AF162" s="149"/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x14ac:dyDescent="0.2">
      <c r="A163" s="151" t="s">
        <v>119</v>
      </c>
      <c r="B163" s="157" t="s">
        <v>80</v>
      </c>
      <c r="C163" s="187" t="s">
        <v>81</v>
      </c>
      <c r="D163" s="162"/>
      <c r="E163" s="167"/>
      <c r="F163" s="169"/>
      <c r="G163" s="169">
        <f>SUMIF(AE164:AE165,"&lt;&gt;NOR",G164:G165)</f>
        <v>0</v>
      </c>
      <c r="H163" s="169"/>
      <c r="I163" s="169">
        <f>SUM(I164:I165)</f>
        <v>0</v>
      </c>
      <c r="J163" s="169"/>
      <c r="K163" s="169">
        <f>SUM(K164:K165)</f>
        <v>35752.5</v>
      </c>
      <c r="L163" s="169"/>
      <c r="M163" s="169">
        <f>SUM(M164:M165)</f>
        <v>0</v>
      </c>
      <c r="N163" s="163"/>
      <c r="O163" s="163">
        <f>SUM(O164:O165)</f>
        <v>0</v>
      </c>
      <c r="P163" s="163"/>
      <c r="Q163" s="163">
        <f>SUM(Q164:Q165)</f>
        <v>0</v>
      </c>
      <c r="R163" s="163"/>
      <c r="S163" s="163"/>
      <c r="T163" s="164"/>
      <c r="U163" s="163">
        <f>SUM(U164:U165)</f>
        <v>0</v>
      </c>
      <c r="AE163" t="s">
        <v>120</v>
      </c>
    </row>
    <row r="164" spans="1:60" ht="22.5" outlineLevel="1" x14ac:dyDescent="0.2">
      <c r="A164" s="150">
        <v>60</v>
      </c>
      <c r="B164" s="156" t="s">
        <v>330</v>
      </c>
      <c r="C164" s="185" t="s">
        <v>331</v>
      </c>
      <c r="D164" s="158" t="s">
        <v>245</v>
      </c>
      <c r="E164" s="165">
        <v>1</v>
      </c>
      <c r="F164" s="168"/>
      <c r="G164" s="168">
        <f t="shared" ref="G164:G165" si="10">F164*E164</f>
        <v>0</v>
      </c>
      <c r="H164" s="168">
        <v>0</v>
      </c>
      <c r="I164" s="168">
        <f>ROUND(E164*H164,2)</f>
        <v>0</v>
      </c>
      <c r="J164" s="168">
        <v>35000</v>
      </c>
      <c r="K164" s="168">
        <f>ROUND(E164*J164,2)</f>
        <v>35000</v>
      </c>
      <c r="L164" s="168">
        <v>21</v>
      </c>
      <c r="M164" s="168">
        <f>G164*(1+L164/100)</f>
        <v>0</v>
      </c>
      <c r="N164" s="159">
        <v>0</v>
      </c>
      <c r="O164" s="159">
        <f>ROUND(E164*N164,5)</f>
        <v>0</v>
      </c>
      <c r="P164" s="159">
        <v>0</v>
      </c>
      <c r="Q164" s="159">
        <f>ROUND(E164*P164,5)</f>
        <v>0</v>
      </c>
      <c r="R164" s="159"/>
      <c r="S164" s="159"/>
      <c r="T164" s="160">
        <v>0</v>
      </c>
      <c r="U164" s="159">
        <f>ROUND(E164*T164,2)</f>
        <v>0</v>
      </c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 t="s">
        <v>124</v>
      </c>
      <c r="AF164" s="149"/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0">
        <v>61</v>
      </c>
      <c r="B165" s="156" t="s">
        <v>332</v>
      </c>
      <c r="C165" s="185" t="s">
        <v>333</v>
      </c>
      <c r="D165" s="158" t="s">
        <v>0</v>
      </c>
      <c r="E165" s="165">
        <v>2.15</v>
      </c>
      <c r="F165" s="168"/>
      <c r="G165" s="168">
        <f t="shared" si="10"/>
        <v>0</v>
      </c>
      <c r="H165" s="168">
        <v>0</v>
      </c>
      <c r="I165" s="168">
        <f>ROUND(E165*H165,2)</f>
        <v>0</v>
      </c>
      <c r="J165" s="168">
        <v>350</v>
      </c>
      <c r="K165" s="168">
        <f>ROUND(E165*J165,2)</f>
        <v>752.5</v>
      </c>
      <c r="L165" s="168">
        <v>21</v>
      </c>
      <c r="M165" s="168">
        <f>G165*(1+L165/100)</f>
        <v>0</v>
      </c>
      <c r="N165" s="159">
        <v>0</v>
      </c>
      <c r="O165" s="159">
        <f>ROUND(E165*N165,5)</f>
        <v>0</v>
      </c>
      <c r="P165" s="159">
        <v>0</v>
      </c>
      <c r="Q165" s="159">
        <f>ROUND(E165*P165,5)</f>
        <v>0</v>
      </c>
      <c r="R165" s="159"/>
      <c r="S165" s="159"/>
      <c r="T165" s="160">
        <v>0</v>
      </c>
      <c r="U165" s="159">
        <f>ROUND(E165*T165,2)</f>
        <v>0</v>
      </c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 t="s">
        <v>124</v>
      </c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x14ac:dyDescent="0.2">
      <c r="A166" s="151" t="s">
        <v>119</v>
      </c>
      <c r="B166" s="157" t="s">
        <v>82</v>
      </c>
      <c r="C166" s="187" t="s">
        <v>83</v>
      </c>
      <c r="D166" s="162"/>
      <c r="E166" s="167"/>
      <c r="F166" s="169"/>
      <c r="G166" s="169">
        <f>SUMIF(AE167:AE171,"&lt;&gt;NOR",G167:G171)</f>
        <v>0</v>
      </c>
      <c r="H166" s="169"/>
      <c r="I166" s="169">
        <f>SUM(I167:I171)</f>
        <v>73627.040000000008</v>
      </c>
      <c r="J166" s="169"/>
      <c r="K166" s="169">
        <f>SUM(K167:K171)</f>
        <v>42621.61</v>
      </c>
      <c r="L166" s="169"/>
      <c r="M166" s="169">
        <f>SUM(M167:M171)</f>
        <v>0</v>
      </c>
      <c r="N166" s="163"/>
      <c r="O166" s="163">
        <f>SUM(O167:O171)</f>
        <v>4.9807300000000003</v>
      </c>
      <c r="P166" s="163"/>
      <c r="Q166" s="163">
        <f>SUM(Q167:Q171)</f>
        <v>0</v>
      </c>
      <c r="R166" s="163"/>
      <c r="S166" s="163"/>
      <c r="T166" s="164"/>
      <c r="U166" s="163">
        <f>SUM(U167:U171)</f>
        <v>51.849999999999994</v>
      </c>
      <c r="AE166" t="s">
        <v>120</v>
      </c>
    </row>
    <row r="167" spans="1:60" ht="22.5" outlineLevel="1" x14ac:dyDescent="0.2">
      <c r="A167" s="150">
        <v>62</v>
      </c>
      <c r="B167" s="156" t="s">
        <v>334</v>
      </c>
      <c r="C167" s="185" t="s">
        <v>335</v>
      </c>
      <c r="D167" s="158" t="s">
        <v>123</v>
      </c>
      <c r="E167" s="165">
        <v>100.14400000000001</v>
      </c>
      <c r="F167" s="168"/>
      <c r="G167" s="168">
        <f t="shared" ref="G167:G168" si="11">F167*E167</f>
        <v>0</v>
      </c>
      <c r="H167" s="168">
        <v>546.83000000000004</v>
      </c>
      <c r="I167" s="168">
        <f>ROUND(E167*H167,2)</f>
        <v>54761.74</v>
      </c>
      <c r="J167" s="168">
        <v>255.16999999999996</v>
      </c>
      <c r="K167" s="168">
        <f>ROUND(E167*J167,2)</f>
        <v>25553.74</v>
      </c>
      <c r="L167" s="168">
        <v>21</v>
      </c>
      <c r="M167" s="168">
        <f>G167*(1+L167/100)</f>
        <v>0</v>
      </c>
      <c r="N167" s="159">
        <v>4.4609999999999997E-2</v>
      </c>
      <c r="O167" s="159">
        <f>ROUND(E167*N167,5)</f>
        <v>4.4674199999999997</v>
      </c>
      <c r="P167" s="159">
        <v>0</v>
      </c>
      <c r="Q167" s="159">
        <f>ROUND(E167*P167,5)</f>
        <v>0</v>
      </c>
      <c r="R167" s="159"/>
      <c r="S167" s="159"/>
      <c r="T167" s="160">
        <v>0.42299999999999999</v>
      </c>
      <c r="U167" s="159">
        <f>ROUND(E167*T167,2)</f>
        <v>42.36</v>
      </c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 t="s">
        <v>124</v>
      </c>
      <c r="AF167" s="149"/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50">
        <v>63</v>
      </c>
      <c r="B168" s="156" t="s">
        <v>336</v>
      </c>
      <c r="C168" s="185" t="s">
        <v>337</v>
      </c>
      <c r="D168" s="158" t="s">
        <v>161</v>
      </c>
      <c r="E168" s="165">
        <v>15.95</v>
      </c>
      <c r="F168" s="168"/>
      <c r="G168" s="168">
        <f t="shared" si="11"/>
        <v>0</v>
      </c>
      <c r="H168" s="168">
        <v>666.96</v>
      </c>
      <c r="I168" s="168">
        <f>ROUND(E168*H168,2)</f>
        <v>10638.01</v>
      </c>
      <c r="J168" s="168">
        <v>215.03999999999996</v>
      </c>
      <c r="K168" s="168">
        <f>ROUND(E168*J168,2)</f>
        <v>3429.89</v>
      </c>
      <c r="L168" s="168">
        <v>21</v>
      </c>
      <c r="M168" s="168">
        <f>G168*(1+L168/100)</f>
        <v>0</v>
      </c>
      <c r="N168" s="159">
        <v>2.3390000000000001E-2</v>
      </c>
      <c r="O168" s="159">
        <f>ROUND(E168*N168,5)</f>
        <v>0.37307000000000001</v>
      </c>
      <c r="P168" s="159">
        <v>0</v>
      </c>
      <c r="Q168" s="159">
        <f>ROUND(E168*P168,5)</f>
        <v>0</v>
      </c>
      <c r="R168" s="159"/>
      <c r="S168" s="159"/>
      <c r="T168" s="160">
        <v>0.35</v>
      </c>
      <c r="U168" s="159">
        <f>ROUND(E168*T168,2)</f>
        <v>5.58</v>
      </c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 t="s">
        <v>124</v>
      </c>
      <c r="AF168" s="149"/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0"/>
      <c r="B169" s="156"/>
      <c r="C169" s="186" t="s">
        <v>338</v>
      </c>
      <c r="D169" s="161"/>
      <c r="E169" s="166">
        <v>12</v>
      </c>
      <c r="F169" s="168"/>
      <c r="G169" s="168"/>
      <c r="H169" s="168"/>
      <c r="I169" s="168"/>
      <c r="J169" s="168"/>
      <c r="K169" s="168"/>
      <c r="L169" s="168"/>
      <c r="M169" s="168"/>
      <c r="N169" s="159"/>
      <c r="O169" s="159"/>
      <c r="P169" s="159"/>
      <c r="Q169" s="159"/>
      <c r="R169" s="159"/>
      <c r="S169" s="159"/>
      <c r="T169" s="160"/>
      <c r="U169" s="15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 t="s">
        <v>126</v>
      </c>
      <c r="AF169" s="149">
        <v>0</v>
      </c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0">
        <v>64</v>
      </c>
      <c r="B170" s="156" t="s">
        <v>339</v>
      </c>
      <c r="C170" s="185" t="s">
        <v>340</v>
      </c>
      <c r="D170" s="158" t="s">
        <v>161</v>
      </c>
      <c r="E170" s="165">
        <v>10.45</v>
      </c>
      <c r="F170" s="168"/>
      <c r="G170" s="168">
        <f t="shared" ref="G170:G171" si="12">F170*E170</f>
        <v>0</v>
      </c>
      <c r="H170" s="168">
        <v>787.3</v>
      </c>
      <c r="I170" s="168">
        <f>ROUND(E170*H170,2)</f>
        <v>8227.2900000000009</v>
      </c>
      <c r="J170" s="168">
        <v>211.70000000000005</v>
      </c>
      <c r="K170" s="168">
        <f>ROUND(E170*J170,2)</f>
        <v>2212.27</v>
      </c>
      <c r="L170" s="168">
        <v>21</v>
      </c>
      <c r="M170" s="168">
        <f>G170*(1+L170/100)</f>
        <v>0</v>
      </c>
      <c r="N170" s="159">
        <v>1.342E-2</v>
      </c>
      <c r="O170" s="159">
        <f>ROUND(E170*N170,5)</f>
        <v>0.14024</v>
      </c>
      <c r="P170" s="159">
        <v>0</v>
      </c>
      <c r="Q170" s="159">
        <f>ROUND(E170*P170,5)</f>
        <v>0</v>
      </c>
      <c r="R170" s="159"/>
      <c r="S170" s="159"/>
      <c r="T170" s="160">
        <v>0.35</v>
      </c>
      <c r="U170" s="159">
        <f>ROUND(E170*T170,2)</f>
        <v>3.66</v>
      </c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 t="s">
        <v>124</v>
      </c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0">
        <v>65</v>
      </c>
      <c r="B171" s="156" t="s">
        <v>341</v>
      </c>
      <c r="C171" s="185" t="s">
        <v>342</v>
      </c>
      <c r="D171" s="158" t="s">
        <v>0</v>
      </c>
      <c r="E171" s="165">
        <v>10.9</v>
      </c>
      <c r="F171" s="168"/>
      <c r="G171" s="168">
        <f t="shared" si="12"/>
        <v>0</v>
      </c>
      <c r="H171" s="168">
        <v>0</v>
      </c>
      <c r="I171" s="168">
        <f>ROUND(E171*H171,2)</f>
        <v>0</v>
      </c>
      <c r="J171" s="168">
        <v>1048.23</v>
      </c>
      <c r="K171" s="168">
        <f>ROUND(E171*J171,2)</f>
        <v>11425.71</v>
      </c>
      <c r="L171" s="168">
        <v>21</v>
      </c>
      <c r="M171" s="168">
        <f>G171*(1+L171/100)</f>
        <v>0</v>
      </c>
      <c r="N171" s="159">
        <v>0</v>
      </c>
      <c r="O171" s="159">
        <f>ROUND(E171*N171,5)</f>
        <v>0</v>
      </c>
      <c r="P171" s="159">
        <v>0</v>
      </c>
      <c r="Q171" s="159">
        <f>ROUND(E171*P171,5)</f>
        <v>0</v>
      </c>
      <c r="R171" s="159"/>
      <c r="S171" s="159"/>
      <c r="T171" s="160">
        <v>2.3E-2</v>
      </c>
      <c r="U171" s="159">
        <f>ROUND(E171*T171,2)</f>
        <v>0.25</v>
      </c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 t="s">
        <v>124</v>
      </c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x14ac:dyDescent="0.2">
      <c r="A172" s="151" t="s">
        <v>119</v>
      </c>
      <c r="B172" s="157" t="s">
        <v>84</v>
      </c>
      <c r="C172" s="187" t="s">
        <v>85</v>
      </c>
      <c r="D172" s="162"/>
      <c r="E172" s="167"/>
      <c r="F172" s="169"/>
      <c r="G172" s="169">
        <f>SUMIF(AE173:AE174,"&lt;&gt;NOR",G173:G174)</f>
        <v>0</v>
      </c>
      <c r="H172" s="169"/>
      <c r="I172" s="169">
        <f>SUM(I173:I174)</f>
        <v>0</v>
      </c>
      <c r="J172" s="169"/>
      <c r="K172" s="169">
        <f>SUM(K173:K174)</f>
        <v>31496</v>
      </c>
      <c r="L172" s="169"/>
      <c r="M172" s="169">
        <f>SUM(M173:M174)</f>
        <v>0</v>
      </c>
      <c r="N172" s="163"/>
      <c r="O172" s="163">
        <f>SUM(O173:O174)</f>
        <v>0</v>
      </c>
      <c r="P172" s="163"/>
      <c r="Q172" s="163">
        <f>SUM(Q173:Q174)</f>
        <v>0</v>
      </c>
      <c r="R172" s="163"/>
      <c r="S172" s="163"/>
      <c r="T172" s="164"/>
      <c r="U172" s="163">
        <f>SUM(U173:U174)</f>
        <v>0</v>
      </c>
      <c r="AE172" t="s">
        <v>120</v>
      </c>
    </row>
    <row r="173" spans="1:60" ht="22.5" outlineLevel="1" x14ac:dyDescent="0.2">
      <c r="A173" s="150">
        <v>66</v>
      </c>
      <c r="B173" s="156" t="s">
        <v>343</v>
      </c>
      <c r="C173" s="185" t="s">
        <v>344</v>
      </c>
      <c r="D173" s="158" t="s">
        <v>345</v>
      </c>
      <c r="E173" s="165">
        <v>1</v>
      </c>
      <c r="F173" s="168"/>
      <c r="G173" s="168">
        <f t="shared" ref="G173:G174" si="13">F173*E173</f>
        <v>0</v>
      </c>
      <c r="H173" s="168">
        <v>0</v>
      </c>
      <c r="I173" s="168">
        <f>ROUND(E173*H173,2)</f>
        <v>0</v>
      </c>
      <c r="J173" s="168">
        <v>31000</v>
      </c>
      <c r="K173" s="168">
        <f>ROUND(E173*J173,2)</f>
        <v>31000</v>
      </c>
      <c r="L173" s="168">
        <v>21</v>
      </c>
      <c r="M173" s="168">
        <f>G173*(1+L173/100)</f>
        <v>0</v>
      </c>
      <c r="N173" s="159">
        <v>0</v>
      </c>
      <c r="O173" s="159">
        <f>ROUND(E173*N173,5)</f>
        <v>0</v>
      </c>
      <c r="P173" s="159">
        <v>0</v>
      </c>
      <c r="Q173" s="159">
        <f>ROUND(E173*P173,5)</f>
        <v>0</v>
      </c>
      <c r="R173" s="159"/>
      <c r="S173" s="159"/>
      <c r="T173" s="160">
        <v>0</v>
      </c>
      <c r="U173" s="159">
        <f>ROUND(E173*T173,2)</f>
        <v>0</v>
      </c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 t="s">
        <v>124</v>
      </c>
      <c r="AF173" s="149"/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0">
        <v>67</v>
      </c>
      <c r="B174" s="156" t="s">
        <v>346</v>
      </c>
      <c r="C174" s="185" t="s">
        <v>347</v>
      </c>
      <c r="D174" s="158" t="s">
        <v>0</v>
      </c>
      <c r="E174" s="165">
        <v>1.6</v>
      </c>
      <c r="F174" s="168"/>
      <c r="G174" s="168">
        <f t="shared" si="13"/>
        <v>0</v>
      </c>
      <c r="H174" s="168">
        <v>0</v>
      </c>
      <c r="I174" s="168">
        <f>ROUND(E174*H174,2)</f>
        <v>0</v>
      </c>
      <c r="J174" s="168">
        <v>310</v>
      </c>
      <c r="K174" s="168">
        <f>ROUND(E174*J174,2)</f>
        <v>496</v>
      </c>
      <c r="L174" s="168">
        <v>21</v>
      </c>
      <c r="M174" s="168">
        <f>G174*(1+L174/100)</f>
        <v>0</v>
      </c>
      <c r="N174" s="159">
        <v>0</v>
      </c>
      <c r="O174" s="159">
        <f>ROUND(E174*N174,5)</f>
        <v>0</v>
      </c>
      <c r="P174" s="159">
        <v>0</v>
      </c>
      <c r="Q174" s="159">
        <f>ROUND(E174*P174,5)</f>
        <v>0</v>
      </c>
      <c r="R174" s="159"/>
      <c r="S174" s="159"/>
      <c r="T174" s="160">
        <v>0</v>
      </c>
      <c r="U174" s="159">
        <f>ROUND(E174*T174,2)</f>
        <v>0</v>
      </c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 t="s">
        <v>124</v>
      </c>
      <c r="AF174" s="149"/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x14ac:dyDescent="0.2">
      <c r="A175" s="151" t="s">
        <v>119</v>
      </c>
      <c r="B175" s="157" t="s">
        <v>86</v>
      </c>
      <c r="C175" s="187" t="s">
        <v>87</v>
      </c>
      <c r="D175" s="162"/>
      <c r="E175" s="167"/>
      <c r="F175" s="169"/>
      <c r="G175" s="169">
        <f>SUMIF(AE176:AE179,"&lt;&gt;NOR",G176:G179)</f>
        <v>0</v>
      </c>
      <c r="H175" s="169"/>
      <c r="I175" s="169">
        <f>SUM(I176:I179)</f>
        <v>0</v>
      </c>
      <c r="J175" s="169"/>
      <c r="K175" s="169">
        <f>SUM(K176:K179)</f>
        <v>176494.77</v>
      </c>
      <c r="L175" s="169"/>
      <c r="M175" s="169">
        <f>SUM(M176:M179)</f>
        <v>0</v>
      </c>
      <c r="N175" s="163"/>
      <c r="O175" s="163">
        <f>SUM(O176:O179)</f>
        <v>0</v>
      </c>
      <c r="P175" s="163"/>
      <c r="Q175" s="163">
        <f>SUM(Q176:Q179)</f>
        <v>0</v>
      </c>
      <c r="R175" s="163"/>
      <c r="S175" s="163"/>
      <c r="T175" s="164"/>
      <c r="U175" s="163">
        <f>SUM(U176:U179)</f>
        <v>0</v>
      </c>
      <c r="AE175" t="s">
        <v>120</v>
      </c>
    </row>
    <row r="176" spans="1:60" ht="22.5" outlineLevel="1" x14ac:dyDescent="0.2">
      <c r="A176" s="150">
        <v>68</v>
      </c>
      <c r="B176" s="156" t="s">
        <v>348</v>
      </c>
      <c r="C176" s="185" t="s">
        <v>349</v>
      </c>
      <c r="D176" s="158" t="s">
        <v>350</v>
      </c>
      <c r="E176" s="165">
        <v>1</v>
      </c>
      <c r="F176" s="168"/>
      <c r="G176" s="168">
        <f t="shared" ref="G176:G179" si="14">F176*E176</f>
        <v>0</v>
      </c>
      <c r="H176" s="168">
        <v>0</v>
      </c>
      <c r="I176" s="168">
        <f>ROUND(E176*H176,2)</f>
        <v>0</v>
      </c>
      <c r="J176" s="168">
        <v>35280</v>
      </c>
      <c r="K176" s="168">
        <f>ROUND(E176*J176,2)</f>
        <v>35280</v>
      </c>
      <c r="L176" s="168">
        <v>21</v>
      </c>
      <c r="M176" s="168">
        <f>G176*(1+L176/100)</f>
        <v>0</v>
      </c>
      <c r="N176" s="159">
        <v>0</v>
      </c>
      <c r="O176" s="159">
        <f>ROUND(E176*N176,5)</f>
        <v>0</v>
      </c>
      <c r="P176" s="159">
        <v>0</v>
      </c>
      <c r="Q176" s="159">
        <f>ROUND(E176*P176,5)</f>
        <v>0</v>
      </c>
      <c r="R176" s="159"/>
      <c r="S176" s="159"/>
      <c r="T176" s="160">
        <v>0</v>
      </c>
      <c r="U176" s="159">
        <f>ROUND(E176*T176,2)</f>
        <v>0</v>
      </c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 t="s">
        <v>124</v>
      </c>
      <c r="AF176" s="149"/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outlineLevel="1" x14ac:dyDescent="0.2">
      <c r="A177" s="150">
        <v>69</v>
      </c>
      <c r="B177" s="156" t="s">
        <v>351</v>
      </c>
      <c r="C177" s="185" t="s">
        <v>352</v>
      </c>
      <c r="D177" s="158" t="s">
        <v>345</v>
      </c>
      <c r="E177" s="165">
        <v>1</v>
      </c>
      <c r="F177" s="168"/>
      <c r="G177" s="168">
        <f t="shared" si="14"/>
        <v>0</v>
      </c>
      <c r="H177" s="168">
        <v>0</v>
      </c>
      <c r="I177" s="168">
        <f>ROUND(E177*H177,2)</f>
        <v>0</v>
      </c>
      <c r="J177" s="168">
        <v>2500</v>
      </c>
      <c r="K177" s="168">
        <f>ROUND(E177*J177,2)</f>
        <v>2500</v>
      </c>
      <c r="L177" s="168">
        <v>21</v>
      </c>
      <c r="M177" s="168">
        <f>G177*(1+L177/100)</f>
        <v>0</v>
      </c>
      <c r="N177" s="159">
        <v>0</v>
      </c>
      <c r="O177" s="159">
        <f>ROUND(E177*N177,5)</f>
        <v>0</v>
      </c>
      <c r="P177" s="159">
        <v>0</v>
      </c>
      <c r="Q177" s="159">
        <f>ROUND(E177*P177,5)</f>
        <v>0</v>
      </c>
      <c r="R177" s="159"/>
      <c r="S177" s="159"/>
      <c r="T177" s="160">
        <v>0</v>
      </c>
      <c r="U177" s="159">
        <f>ROUND(E177*T177,2)</f>
        <v>0</v>
      </c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 t="s">
        <v>124</v>
      </c>
      <c r="AF177" s="149"/>
      <c r="AG177" s="149"/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outlineLevel="1" x14ac:dyDescent="0.2">
      <c r="A178" s="150">
        <v>70</v>
      </c>
      <c r="B178" s="156" t="s">
        <v>353</v>
      </c>
      <c r="C178" s="185" t="s">
        <v>354</v>
      </c>
      <c r="D178" s="158" t="s">
        <v>345</v>
      </c>
      <c r="E178" s="165">
        <v>1</v>
      </c>
      <c r="F178" s="168"/>
      <c r="G178" s="168">
        <f t="shared" si="14"/>
        <v>0</v>
      </c>
      <c r="H178" s="168">
        <v>0</v>
      </c>
      <c r="I178" s="168">
        <f>ROUND(E178*H178,2)</f>
        <v>0</v>
      </c>
      <c r="J178" s="168">
        <v>135000</v>
      </c>
      <c r="K178" s="168">
        <f>ROUND(E178*J178,2)</f>
        <v>135000</v>
      </c>
      <c r="L178" s="168">
        <v>21</v>
      </c>
      <c r="M178" s="168">
        <f>G178*(1+L178/100)</f>
        <v>0</v>
      </c>
      <c r="N178" s="159">
        <v>0</v>
      </c>
      <c r="O178" s="159">
        <f>ROUND(E178*N178,5)</f>
        <v>0</v>
      </c>
      <c r="P178" s="159">
        <v>0</v>
      </c>
      <c r="Q178" s="159">
        <f>ROUND(E178*P178,5)</f>
        <v>0</v>
      </c>
      <c r="R178" s="159"/>
      <c r="S178" s="159"/>
      <c r="T178" s="160">
        <v>0</v>
      </c>
      <c r="U178" s="159">
        <f>ROUND(E178*T178,2)</f>
        <v>0</v>
      </c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 t="s">
        <v>124</v>
      </c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0">
        <v>71</v>
      </c>
      <c r="B179" s="156" t="s">
        <v>355</v>
      </c>
      <c r="C179" s="185" t="s">
        <v>356</v>
      </c>
      <c r="D179" s="158" t="s">
        <v>0</v>
      </c>
      <c r="E179" s="165">
        <v>2.15</v>
      </c>
      <c r="F179" s="168"/>
      <c r="G179" s="168">
        <f t="shared" si="14"/>
        <v>0</v>
      </c>
      <c r="H179" s="168">
        <v>0</v>
      </c>
      <c r="I179" s="168">
        <f>ROUND(E179*H179,2)</f>
        <v>0</v>
      </c>
      <c r="J179" s="168">
        <v>1727.8</v>
      </c>
      <c r="K179" s="168">
        <f>ROUND(E179*J179,2)</f>
        <v>3714.77</v>
      </c>
      <c r="L179" s="168">
        <v>21</v>
      </c>
      <c r="M179" s="168">
        <f>G179*(1+L179/100)</f>
        <v>0</v>
      </c>
      <c r="N179" s="159">
        <v>0</v>
      </c>
      <c r="O179" s="159">
        <f>ROUND(E179*N179,5)</f>
        <v>0</v>
      </c>
      <c r="P179" s="159">
        <v>0</v>
      </c>
      <c r="Q179" s="159">
        <f>ROUND(E179*P179,5)</f>
        <v>0</v>
      </c>
      <c r="R179" s="159"/>
      <c r="S179" s="159"/>
      <c r="T179" s="160">
        <v>0</v>
      </c>
      <c r="U179" s="159">
        <f>ROUND(E179*T179,2)</f>
        <v>0</v>
      </c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 t="s">
        <v>124</v>
      </c>
      <c r="AF179" s="149"/>
      <c r="AG179" s="149"/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x14ac:dyDescent="0.2">
      <c r="A180" s="151" t="s">
        <v>119</v>
      </c>
      <c r="B180" s="157" t="s">
        <v>88</v>
      </c>
      <c r="C180" s="187" t="s">
        <v>89</v>
      </c>
      <c r="D180" s="162"/>
      <c r="E180" s="167"/>
      <c r="F180" s="169"/>
      <c r="G180" s="169">
        <f>SUMIF(AE181:AE185,"&lt;&gt;NOR",G181:G185)</f>
        <v>0</v>
      </c>
      <c r="H180" s="169"/>
      <c r="I180" s="169">
        <f>SUM(I181:I185)</f>
        <v>2138.6400000000003</v>
      </c>
      <c r="J180" s="169"/>
      <c r="K180" s="169">
        <f>SUM(K181:K185)</f>
        <v>8284.1</v>
      </c>
      <c r="L180" s="169"/>
      <c r="M180" s="169">
        <f>SUM(M181:M185)</f>
        <v>0</v>
      </c>
      <c r="N180" s="163"/>
      <c r="O180" s="163">
        <f>SUM(O181:O185)</f>
        <v>4.3210000000000005E-2</v>
      </c>
      <c r="P180" s="163"/>
      <c r="Q180" s="163">
        <f>SUM(Q181:Q185)</f>
        <v>0</v>
      </c>
      <c r="R180" s="163"/>
      <c r="S180" s="163"/>
      <c r="T180" s="164"/>
      <c r="U180" s="163">
        <f>SUM(U181:U185)</f>
        <v>15.6</v>
      </c>
      <c r="AE180" t="s">
        <v>120</v>
      </c>
    </row>
    <row r="181" spans="1:60" ht="22.5" outlineLevel="1" x14ac:dyDescent="0.2">
      <c r="A181" s="150">
        <v>72</v>
      </c>
      <c r="B181" s="156" t="s">
        <v>357</v>
      </c>
      <c r="C181" s="185" t="s">
        <v>358</v>
      </c>
      <c r="D181" s="158" t="s">
        <v>123</v>
      </c>
      <c r="E181" s="165">
        <v>14.8</v>
      </c>
      <c r="F181" s="168"/>
      <c r="G181" s="168">
        <f>F181*E181</f>
        <v>0</v>
      </c>
      <c r="H181" s="168">
        <v>5.27</v>
      </c>
      <c r="I181" s="168">
        <f>ROUND(E181*H181,2)</f>
        <v>78</v>
      </c>
      <c r="J181" s="168">
        <v>15.030000000000001</v>
      </c>
      <c r="K181" s="168">
        <f>ROUND(E181*J181,2)</f>
        <v>222.44</v>
      </c>
      <c r="L181" s="168">
        <v>21</v>
      </c>
      <c r="M181" s="168">
        <f>G181*(1+L181/100)</f>
        <v>0</v>
      </c>
      <c r="N181" s="159">
        <v>2.0000000000000002E-5</v>
      </c>
      <c r="O181" s="159">
        <f>ROUND(E181*N181,5)</f>
        <v>2.9999999999999997E-4</v>
      </c>
      <c r="P181" s="159">
        <v>0</v>
      </c>
      <c r="Q181" s="159">
        <f>ROUND(E181*P181,5)</f>
        <v>0</v>
      </c>
      <c r="R181" s="159"/>
      <c r="S181" s="159"/>
      <c r="T181" s="160">
        <v>2.9000000000000001E-2</v>
      </c>
      <c r="U181" s="159">
        <f>ROUND(E181*T181,2)</f>
        <v>0.43</v>
      </c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 t="s">
        <v>124</v>
      </c>
      <c r="AF181" s="149"/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0"/>
      <c r="B182" s="156"/>
      <c r="C182" s="186" t="s">
        <v>359</v>
      </c>
      <c r="D182" s="161"/>
      <c r="E182" s="166">
        <v>167.21</v>
      </c>
      <c r="F182" s="168"/>
      <c r="G182" s="168"/>
      <c r="H182" s="168"/>
      <c r="I182" s="168"/>
      <c r="J182" s="168"/>
      <c r="K182" s="168"/>
      <c r="L182" s="168"/>
      <c r="M182" s="168"/>
      <c r="N182" s="159"/>
      <c r="O182" s="159"/>
      <c r="P182" s="159"/>
      <c r="Q182" s="159"/>
      <c r="R182" s="159"/>
      <c r="S182" s="159"/>
      <c r="T182" s="160"/>
      <c r="U182" s="15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 t="s">
        <v>126</v>
      </c>
      <c r="AF182" s="149">
        <v>0</v>
      </c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 x14ac:dyDescent="0.2">
      <c r="A183" s="150">
        <v>73</v>
      </c>
      <c r="B183" s="156" t="s">
        <v>360</v>
      </c>
      <c r="C183" s="185" t="s">
        <v>361</v>
      </c>
      <c r="D183" s="158" t="s">
        <v>123</v>
      </c>
      <c r="E183" s="165">
        <v>55.62</v>
      </c>
      <c r="F183" s="168"/>
      <c r="G183" s="168">
        <f t="shared" ref="G183:G185" si="15">F183*E183</f>
        <v>0</v>
      </c>
      <c r="H183" s="168">
        <v>11.03</v>
      </c>
      <c r="I183" s="168">
        <f>ROUND(E183*H183,2)</f>
        <v>613.49</v>
      </c>
      <c r="J183" s="168">
        <v>6.9700000000000006</v>
      </c>
      <c r="K183" s="168">
        <f>ROUND(E183*J183,2)</f>
        <v>387.67</v>
      </c>
      <c r="L183" s="168">
        <v>21</v>
      </c>
      <c r="M183" s="168">
        <f>G183*(1+L183/100)</f>
        <v>0</v>
      </c>
      <c r="N183" s="159">
        <v>3.5E-4</v>
      </c>
      <c r="O183" s="159">
        <f>ROUND(E183*N183,5)</f>
        <v>1.9470000000000001E-2</v>
      </c>
      <c r="P183" s="159">
        <v>0</v>
      </c>
      <c r="Q183" s="159">
        <f>ROUND(E183*P183,5)</f>
        <v>0</v>
      </c>
      <c r="R183" s="159"/>
      <c r="S183" s="159"/>
      <c r="T183" s="160">
        <v>1.35E-2</v>
      </c>
      <c r="U183" s="159">
        <f>ROUND(E183*T183,2)</f>
        <v>0.75</v>
      </c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 t="s">
        <v>124</v>
      </c>
      <c r="AF183" s="149"/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0">
        <v>74</v>
      </c>
      <c r="B184" s="156" t="s">
        <v>362</v>
      </c>
      <c r="C184" s="185" t="s">
        <v>363</v>
      </c>
      <c r="D184" s="158" t="s">
        <v>123</v>
      </c>
      <c r="E184" s="165">
        <v>101.91225</v>
      </c>
      <c r="F184" s="168"/>
      <c r="G184" s="168">
        <f t="shared" si="15"/>
        <v>0</v>
      </c>
      <c r="H184" s="168">
        <v>5.59</v>
      </c>
      <c r="I184" s="168">
        <f>ROUND(E184*H184,2)</f>
        <v>569.69000000000005</v>
      </c>
      <c r="J184" s="168">
        <v>17.309999999999999</v>
      </c>
      <c r="K184" s="168">
        <f>ROUND(E184*J184,2)</f>
        <v>1764.1</v>
      </c>
      <c r="L184" s="168">
        <v>21</v>
      </c>
      <c r="M184" s="168">
        <f>G184*(1+L184/100)</f>
        <v>0</v>
      </c>
      <c r="N184" s="159">
        <v>6.9999999999999994E-5</v>
      </c>
      <c r="O184" s="159">
        <f>ROUND(E184*N184,5)</f>
        <v>7.1300000000000001E-3</v>
      </c>
      <c r="P184" s="159">
        <v>0</v>
      </c>
      <c r="Q184" s="159">
        <f>ROUND(E184*P184,5)</f>
        <v>0</v>
      </c>
      <c r="R184" s="159"/>
      <c r="S184" s="159"/>
      <c r="T184" s="160">
        <v>3.2480000000000002E-2</v>
      </c>
      <c r="U184" s="159">
        <f>ROUND(E184*T184,2)</f>
        <v>3.31</v>
      </c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 t="s">
        <v>124</v>
      </c>
      <c r="AF184" s="149"/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0">
        <v>75</v>
      </c>
      <c r="B185" s="156" t="s">
        <v>364</v>
      </c>
      <c r="C185" s="185" t="s">
        <v>365</v>
      </c>
      <c r="D185" s="158" t="s">
        <v>123</v>
      </c>
      <c r="E185" s="165">
        <v>101.91225</v>
      </c>
      <c r="F185" s="168"/>
      <c r="G185" s="168">
        <f t="shared" si="15"/>
        <v>0</v>
      </c>
      <c r="H185" s="168">
        <v>8.61</v>
      </c>
      <c r="I185" s="168">
        <f>ROUND(E185*H185,2)</f>
        <v>877.46</v>
      </c>
      <c r="J185" s="168">
        <v>57.989999999999995</v>
      </c>
      <c r="K185" s="168">
        <f>ROUND(E185*J185,2)</f>
        <v>5909.89</v>
      </c>
      <c r="L185" s="168">
        <v>21</v>
      </c>
      <c r="M185" s="168">
        <f>G185*(1+L185/100)</f>
        <v>0</v>
      </c>
      <c r="N185" s="159">
        <v>1.6000000000000001E-4</v>
      </c>
      <c r="O185" s="159">
        <f>ROUND(E185*N185,5)</f>
        <v>1.6310000000000002E-2</v>
      </c>
      <c r="P185" s="159">
        <v>0</v>
      </c>
      <c r="Q185" s="159">
        <f>ROUND(E185*P185,5)</f>
        <v>0</v>
      </c>
      <c r="R185" s="159"/>
      <c r="S185" s="159"/>
      <c r="T185" s="160">
        <v>0.10902000000000001</v>
      </c>
      <c r="U185" s="159">
        <f>ROUND(E185*T185,2)</f>
        <v>11.11</v>
      </c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 t="s">
        <v>124</v>
      </c>
      <c r="AF185" s="149"/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x14ac:dyDescent="0.2">
      <c r="A186" s="151" t="s">
        <v>119</v>
      </c>
      <c r="B186" s="157" t="s">
        <v>90</v>
      </c>
      <c r="C186" s="187" t="s">
        <v>91</v>
      </c>
      <c r="D186" s="162"/>
      <c r="E186" s="167"/>
      <c r="F186" s="169"/>
      <c r="G186" s="169">
        <f>SUMIF(AE187:AE188,"&lt;&gt;NOR",G187:G188)</f>
        <v>0</v>
      </c>
      <c r="H186" s="169"/>
      <c r="I186" s="169">
        <f>SUM(I187:I188)</f>
        <v>0</v>
      </c>
      <c r="J186" s="169"/>
      <c r="K186" s="169">
        <f>SUM(K187:K188)</f>
        <v>157077.6</v>
      </c>
      <c r="L186" s="169"/>
      <c r="M186" s="169">
        <f>SUM(M187:M188)</f>
        <v>0</v>
      </c>
      <c r="N186" s="163"/>
      <c r="O186" s="163">
        <f>SUM(O187:O188)</f>
        <v>0</v>
      </c>
      <c r="P186" s="163"/>
      <c r="Q186" s="163">
        <f>SUM(Q187:Q188)</f>
        <v>0</v>
      </c>
      <c r="R186" s="163"/>
      <c r="S186" s="163"/>
      <c r="T186" s="164"/>
      <c r="U186" s="163">
        <f>SUM(U187:U188)</f>
        <v>0</v>
      </c>
      <c r="AE186" t="s">
        <v>120</v>
      </c>
    </row>
    <row r="187" spans="1:60" ht="22.5" outlineLevel="1" x14ac:dyDescent="0.2">
      <c r="A187" s="150">
        <v>76</v>
      </c>
      <c r="B187" s="156" t="s">
        <v>366</v>
      </c>
      <c r="C187" s="185" t="s">
        <v>367</v>
      </c>
      <c r="D187" s="158" t="s">
        <v>245</v>
      </c>
      <c r="E187" s="165">
        <v>1</v>
      </c>
      <c r="F187" s="168"/>
      <c r="G187" s="168">
        <f t="shared" ref="G187:G188" si="16">F187*E187</f>
        <v>0</v>
      </c>
      <c r="H187" s="168">
        <v>0</v>
      </c>
      <c r="I187" s="168">
        <f>ROUND(E187*H187,2)</f>
        <v>0</v>
      </c>
      <c r="J187" s="168">
        <v>142077.6</v>
      </c>
      <c r="K187" s="168">
        <f>ROUND(E187*J187,2)</f>
        <v>142077.6</v>
      </c>
      <c r="L187" s="168">
        <v>21</v>
      </c>
      <c r="M187" s="168">
        <f>G187*(1+L187/100)</f>
        <v>0</v>
      </c>
      <c r="N187" s="159">
        <v>0</v>
      </c>
      <c r="O187" s="159">
        <f>ROUND(E187*N187,5)</f>
        <v>0</v>
      </c>
      <c r="P187" s="159">
        <v>0</v>
      </c>
      <c r="Q187" s="159">
        <f>ROUND(E187*P187,5)</f>
        <v>0</v>
      </c>
      <c r="R187" s="159"/>
      <c r="S187" s="159"/>
      <c r="T187" s="160">
        <v>0</v>
      </c>
      <c r="U187" s="159">
        <f>ROUND(E187*T187,2)</f>
        <v>0</v>
      </c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 t="s">
        <v>124</v>
      </c>
      <c r="AF187" s="149"/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0">
        <v>77</v>
      </c>
      <c r="B188" s="156" t="s">
        <v>368</v>
      </c>
      <c r="C188" s="185" t="s">
        <v>369</v>
      </c>
      <c r="D188" s="158" t="s">
        <v>245</v>
      </c>
      <c r="E188" s="165">
        <v>1</v>
      </c>
      <c r="F188" s="168"/>
      <c r="G188" s="168">
        <f t="shared" si="16"/>
        <v>0</v>
      </c>
      <c r="H188" s="168">
        <v>0</v>
      </c>
      <c r="I188" s="168">
        <f>ROUND(E188*H188,2)</f>
        <v>0</v>
      </c>
      <c r="J188" s="168">
        <v>15000</v>
      </c>
      <c r="K188" s="168">
        <f>ROUND(E188*J188,2)</f>
        <v>15000</v>
      </c>
      <c r="L188" s="168">
        <v>21</v>
      </c>
      <c r="M188" s="168">
        <f>G188*(1+L188/100)</f>
        <v>0</v>
      </c>
      <c r="N188" s="159">
        <v>0</v>
      </c>
      <c r="O188" s="159">
        <f>ROUND(E188*N188,5)</f>
        <v>0</v>
      </c>
      <c r="P188" s="159">
        <v>0</v>
      </c>
      <c r="Q188" s="159">
        <f>ROUND(E188*P188,5)</f>
        <v>0</v>
      </c>
      <c r="R188" s="159"/>
      <c r="S188" s="159"/>
      <c r="T188" s="160">
        <v>0</v>
      </c>
      <c r="U188" s="159">
        <f>ROUND(E188*T188,2)</f>
        <v>0</v>
      </c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 t="s">
        <v>124</v>
      </c>
      <c r="AF188" s="149"/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x14ac:dyDescent="0.2">
      <c r="A189" s="151" t="s">
        <v>119</v>
      </c>
      <c r="B189" s="157" t="s">
        <v>92</v>
      </c>
      <c r="C189" s="187" t="s">
        <v>26</v>
      </c>
      <c r="D189" s="162"/>
      <c r="E189" s="167"/>
      <c r="F189" s="169"/>
      <c r="G189" s="169">
        <f>SUMIF(AE190:AE192,"&lt;&gt;NOR",G190:G192)</f>
        <v>0</v>
      </c>
      <c r="H189" s="169"/>
      <c r="I189" s="169">
        <f>SUM(I190:I192)</f>
        <v>0</v>
      </c>
      <c r="J189" s="169"/>
      <c r="K189" s="169">
        <f>SUM(K190:K192)</f>
        <v>62500</v>
      </c>
      <c r="L189" s="169"/>
      <c r="M189" s="169">
        <f>SUM(M190:M192)</f>
        <v>0</v>
      </c>
      <c r="N189" s="163"/>
      <c r="O189" s="163">
        <f>SUM(O190:O192)</f>
        <v>0</v>
      </c>
      <c r="P189" s="163"/>
      <c r="Q189" s="163">
        <f>SUM(Q190:Q192)</f>
        <v>0</v>
      </c>
      <c r="R189" s="163"/>
      <c r="S189" s="163"/>
      <c r="T189" s="164"/>
      <c r="U189" s="163">
        <f>SUM(U190:U192)</f>
        <v>0</v>
      </c>
      <c r="AE189" t="s">
        <v>120</v>
      </c>
    </row>
    <row r="190" spans="1:60" ht="22.5" outlineLevel="1" x14ac:dyDescent="0.2">
      <c r="A190" s="150">
        <v>78</v>
      </c>
      <c r="B190" s="156" t="s">
        <v>370</v>
      </c>
      <c r="C190" s="185" t="s">
        <v>371</v>
      </c>
      <c r="D190" s="158" t="s">
        <v>0</v>
      </c>
      <c r="E190" s="165">
        <v>1.5</v>
      </c>
      <c r="F190" s="168"/>
      <c r="G190" s="168">
        <f t="shared" ref="G190:G192" si="17">F190*E190</f>
        <v>0</v>
      </c>
      <c r="H190" s="168">
        <v>0</v>
      </c>
      <c r="I190" s="168">
        <f>ROUND(E190*H190,2)</f>
        <v>0</v>
      </c>
      <c r="J190" s="168">
        <v>15000</v>
      </c>
      <c r="K190" s="168">
        <f>ROUND(E190*J190,2)</f>
        <v>22500</v>
      </c>
      <c r="L190" s="168">
        <v>21</v>
      </c>
      <c r="M190" s="168">
        <f>G190*(1+L190/100)</f>
        <v>0</v>
      </c>
      <c r="N190" s="159">
        <v>0</v>
      </c>
      <c r="O190" s="159">
        <f>ROUND(E190*N190,5)</f>
        <v>0</v>
      </c>
      <c r="P190" s="159">
        <v>0</v>
      </c>
      <c r="Q190" s="159">
        <f>ROUND(E190*P190,5)</f>
        <v>0</v>
      </c>
      <c r="R190" s="159"/>
      <c r="S190" s="159"/>
      <c r="T190" s="160">
        <v>0</v>
      </c>
      <c r="U190" s="159">
        <f>ROUND(E190*T190,2)</f>
        <v>0</v>
      </c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 t="s">
        <v>124</v>
      </c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0">
        <v>79</v>
      </c>
      <c r="B191" s="156" t="s">
        <v>372</v>
      </c>
      <c r="C191" s="185" t="s">
        <v>373</v>
      </c>
      <c r="D191" s="158" t="s">
        <v>245</v>
      </c>
      <c r="E191" s="165">
        <v>1</v>
      </c>
      <c r="F191" s="168"/>
      <c r="G191" s="168">
        <f t="shared" si="17"/>
        <v>0</v>
      </c>
      <c r="H191" s="168">
        <v>0</v>
      </c>
      <c r="I191" s="168">
        <f>ROUND(E191*H191,2)</f>
        <v>0</v>
      </c>
      <c r="J191" s="168">
        <v>15000</v>
      </c>
      <c r="K191" s="168">
        <f>ROUND(E191*J191,2)</f>
        <v>15000</v>
      </c>
      <c r="L191" s="168">
        <v>21</v>
      </c>
      <c r="M191" s="168">
        <f>G191*(1+L191/100)</f>
        <v>0</v>
      </c>
      <c r="N191" s="159">
        <v>0</v>
      </c>
      <c r="O191" s="159">
        <f>ROUND(E191*N191,5)</f>
        <v>0</v>
      </c>
      <c r="P191" s="159">
        <v>0</v>
      </c>
      <c r="Q191" s="159">
        <f>ROUND(E191*P191,5)</f>
        <v>0</v>
      </c>
      <c r="R191" s="159"/>
      <c r="S191" s="159"/>
      <c r="T191" s="160">
        <v>0</v>
      </c>
      <c r="U191" s="159">
        <f>ROUND(E191*T191,2)</f>
        <v>0</v>
      </c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 t="s">
        <v>124</v>
      </c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78">
        <v>80</v>
      </c>
      <c r="B192" s="179" t="s">
        <v>374</v>
      </c>
      <c r="C192" s="188" t="s">
        <v>375</v>
      </c>
      <c r="D192" s="180" t="s">
        <v>245</v>
      </c>
      <c r="E192" s="181">
        <v>1</v>
      </c>
      <c r="F192" s="182"/>
      <c r="G192" s="182">
        <f t="shared" si="17"/>
        <v>0</v>
      </c>
      <c r="H192" s="182">
        <v>0</v>
      </c>
      <c r="I192" s="182">
        <f>ROUND(E192*H192,2)</f>
        <v>0</v>
      </c>
      <c r="J192" s="182">
        <v>25000</v>
      </c>
      <c r="K192" s="182">
        <f>ROUND(E192*J192,2)</f>
        <v>25000</v>
      </c>
      <c r="L192" s="182">
        <v>21</v>
      </c>
      <c r="M192" s="182">
        <f>G192*(1+L192/100)</f>
        <v>0</v>
      </c>
      <c r="N192" s="183">
        <v>0</v>
      </c>
      <c r="O192" s="183">
        <f>ROUND(E192*N192,5)</f>
        <v>0</v>
      </c>
      <c r="P192" s="183">
        <v>0</v>
      </c>
      <c r="Q192" s="183">
        <f>ROUND(E192*P192,5)</f>
        <v>0</v>
      </c>
      <c r="R192" s="183"/>
      <c r="S192" s="183"/>
      <c r="T192" s="184">
        <v>0</v>
      </c>
      <c r="U192" s="183">
        <f>ROUND(E192*T192,2)</f>
        <v>0</v>
      </c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 t="s">
        <v>124</v>
      </c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31" x14ac:dyDescent="0.2">
      <c r="A193" s="6"/>
      <c r="B193" s="7" t="s">
        <v>376</v>
      </c>
      <c r="C193" s="189" t="s">
        <v>376</v>
      </c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AC193">
        <v>15</v>
      </c>
      <c r="AD193">
        <v>21</v>
      </c>
    </row>
    <row r="194" spans="1:31" x14ac:dyDescent="0.2">
      <c r="C194" s="190"/>
      <c r="AE194" t="s">
        <v>377</v>
      </c>
    </row>
  </sheetData>
  <autoFilter ref="A7:BH193" xr:uid="{00000000-0001-0000-0300-000000000000}"/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190A5-8763-428E-AC4A-DA8D9F0AA20A}">
  <sheetPr>
    <tabColor rgb="FF7030A0"/>
  </sheetPr>
  <dimension ref="A1:J98"/>
  <sheetViews>
    <sheetView tabSelected="1" topLeftCell="A6" zoomScale="130" zoomScaleNormal="130" workbookViewId="0">
      <selection activeCell="F33" sqref="F33"/>
    </sheetView>
  </sheetViews>
  <sheetFormatPr defaultRowHeight="15" x14ac:dyDescent="0.25"/>
  <cols>
    <col min="1" max="1" width="5.28515625" style="191" customWidth="1"/>
    <col min="2" max="2" width="14.28515625" style="191" customWidth="1"/>
    <col min="3" max="3" width="31.28515625" style="191" customWidth="1"/>
    <col min="4" max="4" width="4.28515625" style="191" customWidth="1"/>
    <col min="5" max="5" width="7" style="191" customWidth="1"/>
    <col min="6" max="6" width="10.28515625" style="191" customWidth="1"/>
    <col min="7" max="7" width="12.85546875" style="191" customWidth="1"/>
    <col min="8" max="10" width="9.140625" style="191"/>
    <col min="11" max="11" width="10.85546875" style="191" bestFit="1" customWidth="1"/>
    <col min="12" max="16384" width="9.140625" style="191"/>
  </cols>
  <sheetData>
    <row r="1" spans="1:9" x14ac:dyDescent="0.25">
      <c r="A1" s="299" t="s">
        <v>378</v>
      </c>
      <c r="B1" s="299"/>
      <c r="C1" s="299"/>
      <c r="D1" s="299"/>
      <c r="E1" s="299"/>
      <c r="F1" s="299"/>
      <c r="G1" s="299"/>
    </row>
    <row r="2" spans="1:9" x14ac:dyDescent="0.25">
      <c r="A2" s="299" t="s">
        <v>379</v>
      </c>
      <c r="B2" s="299"/>
      <c r="C2" s="299"/>
      <c r="D2" s="299"/>
      <c r="E2" s="299"/>
      <c r="F2" s="299"/>
      <c r="G2" s="299"/>
    </row>
    <row r="3" spans="1:9" ht="15.75" x14ac:dyDescent="0.25">
      <c r="A3" s="300" t="s">
        <v>380</v>
      </c>
      <c r="B3" s="300"/>
      <c r="C3" s="300"/>
      <c r="D3" s="300"/>
      <c r="E3" s="300"/>
      <c r="F3" s="300"/>
      <c r="G3" s="300"/>
    </row>
    <row r="4" spans="1:9" ht="30" customHeight="1" x14ac:dyDescent="0.25">
      <c r="A4" s="192" t="s">
        <v>101</v>
      </c>
      <c r="B4" s="193" t="s">
        <v>102</v>
      </c>
      <c r="C4" s="193" t="s">
        <v>103</v>
      </c>
      <c r="D4" s="193" t="s">
        <v>104</v>
      </c>
      <c r="E4" s="193" t="s">
        <v>105</v>
      </c>
      <c r="F4" s="193" t="s">
        <v>106</v>
      </c>
      <c r="G4" s="194" t="s">
        <v>381</v>
      </c>
    </row>
    <row r="5" spans="1:9" x14ac:dyDescent="0.25">
      <c r="A5" s="195"/>
      <c r="B5" s="196"/>
      <c r="C5" s="197" t="s">
        <v>382</v>
      </c>
      <c r="D5" s="198"/>
      <c r="E5" s="199"/>
      <c r="F5" s="199"/>
      <c r="G5" s="200"/>
    </row>
    <row r="6" spans="1:9" s="207" customFormat="1" x14ac:dyDescent="0.25">
      <c r="A6" s="201">
        <v>1</v>
      </c>
      <c r="B6" s="202" t="s">
        <v>383</v>
      </c>
      <c r="C6" s="203" t="s">
        <v>384</v>
      </c>
      <c r="D6" s="204" t="s">
        <v>345</v>
      </c>
      <c r="E6" s="205">
        <v>1</v>
      </c>
      <c r="F6" s="205"/>
      <c r="G6" s="206">
        <f>F6*E6</f>
        <v>0</v>
      </c>
    </row>
    <row r="7" spans="1:9" s="207" customFormat="1" x14ac:dyDescent="0.25">
      <c r="A7" s="201">
        <v>2</v>
      </c>
      <c r="B7" s="202" t="s">
        <v>385</v>
      </c>
      <c r="C7" s="203" t="s">
        <v>386</v>
      </c>
      <c r="D7" s="204" t="s">
        <v>345</v>
      </c>
      <c r="E7" s="205">
        <v>1</v>
      </c>
      <c r="F7" s="205"/>
      <c r="G7" s="206">
        <f t="shared" ref="G7:G32" si="0">F7*E7</f>
        <v>0</v>
      </c>
    </row>
    <row r="8" spans="1:9" s="207" customFormat="1" x14ac:dyDescent="0.25">
      <c r="A8" s="201">
        <v>3</v>
      </c>
      <c r="B8" s="202" t="s">
        <v>387</v>
      </c>
      <c r="C8" s="203" t="s">
        <v>388</v>
      </c>
      <c r="D8" s="204" t="s">
        <v>389</v>
      </c>
      <c r="E8" s="205">
        <v>5</v>
      </c>
      <c r="F8" s="205"/>
      <c r="G8" s="206">
        <f t="shared" si="0"/>
        <v>0</v>
      </c>
    </row>
    <row r="9" spans="1:9" s="207" customFormat="1" ht="24.75" customHeight="1" x14ac:dyDescent="0.25">
      <c r="A9" s="201">
        <v>4</v>
      </c>
      <c r="B9" s="202" t="s">
        <v>390</v>
      </c>
      <c r="C9" s="208" t="s">
        <v>391</v>
      </c>
      <c r="D9" s="204" t="s">
        <v>345</v>
      </c>
      <c r="E9" s="205">
        <v>1</v>
      </c>
      <c r="F9" s="209"/>
      <c r="G9" s="206">
        <f t="shared" si="0"/>
        <v>0</v>
      </c>
    </row>
    <row r="10" spans="1:9" s="207" customFormat="1" x14ac:dyDescent="0.25">
      <c r="A10" s="201">
        <v>5</v>
      </c>
      <c r="B10" s="202" t="s">
        <v>392</v>
      </c>
      <c r="C10" s="208" t="s">
        <v>393</v>
      </c>
      <c r="D10" s="204" t="s">
        <v>345</v>
      </c>
      <c r="E10" s="205">
        <v>1</v>
      </c>
      <c r="F10" s="209"/>
      <c r="G10" s="206">
        <f t="shared" si="0"/>
        <v>0</v>
      </c>
    </row>
    <row r="11" spans="1:9" s="207" customFormat="1" ht="34.5" x14ac:dyDescent="0.25">
      <c r="A11" s="201">
        <v>6</v>
      </c>
      <c r="B11" s="202" t="s">
        <v>394</v>
      </c>
      <c r="C11" s="208" t="s">
        <v>395</v>
      </c>
      <c r="D11" s="204" t="s">
        <v>345</v>
      </c>
      <c r="E11" s="205">
        <v>1</v>
      </c>
      <c r="F11" s="209"/>
      <c r="G11" s="206">
        <f t="shared" si="0"/>
        <v>0</v>
      </c>
    </row>
    <row r="12" spans="1:9" s="207" customFormat="1" x14ac:dyDescent="0.25">
      <c r="A12" s="201">
        <v>7</v>
      </c>
      <c r="B12" s="202" t="s">
        <v>396</v>
      </c>
      <c r="C12" s="208" t="s">
        <v>397</v>
      </c>
      <c r="D12" s="204" t="s">
        <v>345</v>
      </c>
      <c r="E12" s="205">
        <v>6</v>
      </c>
      <c r="F12" s="205"/>
      <c r="G12" s="206">
        <f t="shared" si="0"/>
        <v>0</v>
      </c>
    </row>
    <row r="13" spans="1:9" s="207" customFormat="1" ht="30" customHeight="1" x14ac:dyDescent="0.25">
      <c r="A13" s="201">
        <v>8</v>
      </c>
      <c r="B13" s="202" t="s">
        <v>398</v>
      </c>
      <c r="C13" s="208" t="s">
        <v>399</v>
      </c>
      <c r="D13" s="204" t="s">
        <v>345</v>
      </c>
      <c r="E13" s="205">
        <v>6</v>
      </c>
      <c r="F13" s="205"/>
      <c r="G13" s="206">
        <f t="shared" si="0"/>
        <v>0</v>
      </c>
      <c r="I13" s="210"/>
    </row>
    <row r="14" spans="1:9" s="207" customFormat="1" ht="37.5" customHeight="1" x14ac:dyDescent="0.25">
      <c r="A14" s="201">
        <v>9</v>
      </c>
      <c r="B14" s="202" t="s">
        <v>400</v>
      </c>
      <c r="C14" s="203" t="s">
        <v>401</v>
      </c>
      <c r="D14" s="204" t="s">
        <v>345</v>
      </c>
      <c r="E14" s="205">
        <v>2</v>
      </c>
      <c r="F14" s="205"/>
      <c r="G14" s="206">
        <f t="shared" si="0"/>
        <v>0</v>
      </c>
      <c r="I14" s="210"/>
    </row>
    <row r="15" spans="1:9" s="207" customFormat="1" ht="37.5" customHeight="1" x14ac:dyDescent="0.25">
      <c r="A15" s="201">
        <v>10</v>
      </c>
      <c r="B15" s="202" t="s">
        <v>400</v>
      </c>
      <c r="C15" s="203" t="s">
        <v>402</v>
      </c>
      <c r="D15" s="204" t="s">
        <v>345</v>
      </c>
      <c r="E15" s="205">
        <v>1</v>
      </c>
      <c r="F15" s="205"/>
      <c r="G15" s="206">
        <f t="shared" si="0"/>
        <v>0</v>
      </c>
      <c r="I15" s="210"/>
    </row>
    <row r="16" spans="1:9" s="207" customFormat="1" ht="37.5" customHeight="1" x14ac:dyDescent="0.25">
      <c r="A16" s="201">
        <v>11</v>
      </c>
      <c r="B16" s="202" t="s">
        <v>403</v>
      </c>
      <c r="C16" s="203" t="s">
        <v>404</v>
      </c>
      <c r="D16" s="204" t="s">
        <v>345</v>
      </c>
      <c r="E16" s="205">
        <v>1</v>
      </c>
      <c r="F16" s="205"/>
      <c r="G16" s="206">
        <f t="shared" si="0"/>
        <v>0</v>
      </c>
      <c r="I16" s="210"/>
    </row>
    <row r="17" spans="1:10" s="207" customFormat="1" ht="39.75" customHeight="1" x14ac:dyDescent="0.25">
      <c r="A17" s="201">
        <v>12</v>
      </c>
      <c r="B17" s="202" t="s">
        <v>405</v>
      </c>
      <c r="C17" s="203" t="s">
        <v>406</v>
      </c>
      <c r="D17" s="204" t="s">
        <v>345</v>
      </c>
      <c r="E17" s="205">
        <v>1</v>
      </c>
      <c r="F17" s="205"/>
      <c r="G17" s="206">
        <f t="shared" si="0"/>
        <v>0</v>
      </c>
    </row>
    <row r="18" spans="1:10" s="207" customFormat="1" ht="39.75" customHeight="1" x14ac:dyDescent="0.25">
      <c r="A18" s="201">
        <v>13</v>
      </c>
      <c r="B18" s="202" t="s">
        <v>407</v>
      </c>
      <c r="C18" s="203" t="s">
        <v>408</v>
      </c>
      <c r="D18" s="204" t="s">
        <v>161</v>
      </c>
      <c r="E18" s="205">
        <v>22</v>
      </c>
      <c r="F18" s="205"/>
      <c r="G18" s="206">
        <f t="shared" si="0"/>
        <v>0</v>
      </c>
    </row>
    <row r="19" spans="1:10" s="207" customFormat="1" ht="39.75" customHeight="1" x14ac:dyDescent="0.25">
      <c r="A19" s="201">
        <v>14</v>
      </c>
      <c r="B19" s="202" t="s">
        <v>409</v>
      </c>
      <c r="C19" s="203" t="s">
        <v>410</v>
      </c>
      <c r="D19" s="204" t="s">
        <v>161</v>
      </c>
      <c r="E19" s="205">
        <v>12</v>
      </c>
      <c r="F19" s="205"/>
      <c r="G19" s="206">
        <f t="shared" si="0"/>
        <v>0</v>
      </c>
    </row>
    <row r="20" spans="1:10" s="207" customFormat="1" ht="25.5" customHeight="1" x14ac:dyDescent="0.25">
      <c r="A20" s="201">
        <v>15</v>
      </c>
      <c r="B20" s="211" t="s">
        <v>411</v>
      </c>
      <c r="C20" s="203" t="s">
        <v>412</v>
      </c>
      <c r="D20" s="204" t="s">
        <v>161</v>
      </c>
      <c r="E20" s="205">
        <v>5</v>
      </c>
      <c r="F20" s="205"/>
      <c r="G20" s="206">
        <f t="shared" si="0"/>
        <v>0</v>
      </c>
    </row>
    <row r="21" spans="1:10" s="207" customFormat="1" ht="34.5" x14ac:dyDescent="0.25">
      <c r="A21" s="201">
        <v>16</v>
      </c>
      <c r="B21" s="211" t="s">
        <v>413</v>
      </c>
      <c r="C21" s="212" t="s">
        <v>414</v>
      </c>
      <c r="D21" s="204" t="s">
        <v>236</v>
      </c>
      <c r="E21" s="205">
        <f>SUM(E14:E14)</f>
        <v>2</v>
      </c>
      <c r="F21" s="205"/>
      <c r="G21" s="206">
        <f t="shared" si="0"/>
        <v>0</v>
      </c>
    </row>
    <row r="22" spans="1:10" s="207" customFormat="1" ht="34.5" x14ac:dyDescent="0.25">
      <c r="A22" s="201">
        <v>17</v>
      </c>
      <c r="B22" s="211" t="s">
        <v>415</v>
      </c>
      <c r="C22" s="212" t="s">
        <v>416</v>
      </c>
      <c r="D22" s="204" t="s">
        <v>236</v>
      </c>
      <c r="E22" s="205">
        <v>5</v>
      </c>
      <c r="F22" s="205"/>
      <c r="G22" s="206">
        <f t="shared" si="0"/>
        <v>0</v>
      </c>
    </row>
    <row r="23" spans="1:10" s="207" customFormat="1" ht="23.25" x14ac:dyDescent="0.25">
      <c r="A23" s="201">
        <v>18</v>
      </c>
      <c r="B23" s="211" t="s">
        <v>417</v>
      </c>
      <c r="C23" s="212" t="s">
        <v>418</v>
      </c>
      <c r="D23" s="204" t="s">
        <v>236</v>
      </c>
      <c r="E23" s="205">
        <v>5</v>
      </c>
      <c r="F23" s="205"/>
      <c r="G23" s="206">
        <f t="shared" si="0"/>
        <v>0</v>
      </c>
    </row>
    <row r="24" spans="1:10" s="207" customFormat="1" ht="34.5" x14ac:dyDescent="0.25">
      <c r="A24" s="201">
        <v>19</v>
      </c>
      <c r="B24" s="211" t="s">
        <v>419</v>
      </c>
      <c r="C24" s="212" t="s">
        <v>420</v>
      </c>
      <c r="D24" s="204" t="s">
        <v>161</v>
      </c>
      <c r="E24" s="205">
        <v>40</v>
      </c>
      <c r="F24" s="205"/>
      <c r="G24" s="206">
        <f t="shared" si="0"/>
        <v>0</v>
      </c>
    </row>
    <row r="25" spans="1:10" s="207" customFormat="1" ht="34.5" x14ac:dyDescent="0.25">
      <c r="A25" s="201">
        <v>20</v>
      </c>
      <c r="B25" s="213" t="s">
        <v>421</v>
      </c>
      <c r="C25" s="212" t="s">
        <v>422</v>
      </c>
      <c r="D25" s="214" t="s">
        <v>161</v>
      </c>
      <c r="E25" s="215">
        <v>15</v>
      </c>
      <c r="F25" s="215"/>
      <c r="G25" s="216">
        <f t="shared" si="0"/>
        <v>0</v>
      </c>
    </row>
    <row r="26" spans="1:10" s="207" customFormat="1" ht="27" customHeight="1" x14ac:dyDescent="0.25">
      <c r="A26" s="201">
        <v>21</v>
      </c>
      <c r="B26" s="211" t="s">
        <v>423</v>
      </c>
      <c r="C26" s="212" t="s">
        <v>424</v>
      </c>
      <c r="D26" s="204" t="s">
        <v>161</v>
      </c>
      <c r="E26" s="205">
        <v>2</v>
      </c>
      <c r="F26" s="205"/>
      <c r="G26" s="206">
        <f t="shared" si="0"/>
        <v>0</v>
      </c>
    </row>
    <row r="27" spans="1:10" s="207" customFormat="1" ht="38.25" customHeight="1" x14ac:dyDescent="0.25">
      <c r="A27" s="201">
        <v>22</v>
      </c>
      <c r="B27" s="211" t="s">
        <v>425</v>
      </c>
      <c r="C27" s="212" t="s">
        <v>426</v>
      </c>
      <c r="D27" s="204" t="s">
        <v>161</v>
      </c>
      <c r="E27" s="205">
        <v>30</v>
      </c>
      <c r="F27" s="205"/>
      <c r="G27" s="206">
        <f t="shared" si="0"/>
        <v>0</v>
      </c>
    </row>
    <row r="28" spans="1:10" s="207" customFormat="1" ht="23.25" x14ac:dyDescent="0.25">
      <c r="A28" s="201">
        <v>23</v>
      </c>
      <c r="B28" s="211" t="s">
        <v>427</v>
      </c>
      <c r="C28" s="212" t="s">
        <v>428</v>
      </c>
      <c r="D28" s="204" t="s">
        <v>236</v>
      </c>
      <c r="E28" s="205">
        <v>1</v>
      </c>
      <c r="F28" s="205"/>
      <c r="G28" s="206">
        <f t="shared" si="0"/>
        <v>0</v>
      </c>
    </row>
    <row r="29" spans="1:10" s="207" customFormat="1" ht="23.25" x14ac:dyDescent="0.25">
      <c r="A29" s="201">
        <v>24</v>
      </c>
      <c r="B29" s="211" t="s">
        <v>429</v>
      </c>
      <c r="C29" s="212" t="s">
        <v>430</v>
      </c>
      <c r="D29" s="204" t="s">
        <v>236</v>
      </c>
      <c r="E29" s="205">
        <v>35</v>
      </c>
      <c r="F29" s="205"/>
      <c r="G29" s="206">
        <f t="shared" si="0"/>
        <v>0</v>
      </c>
    </row>
    <row r="30" spans="1:10" s="207" customFormat="1" ht="23.25" x14ac:dyDescent="0.25">
      <c r="A30" s="201">
        <v>25</v>
      </c>
      <c r="B30" s="211" t="s">
        <v>431</v>
      </c>
      <c r="C30" s="212" t="s">
        <v>432</v>
      </c>
      <c r="D30" s="204" t="s">
        <v>236</v>
      </c>
      <c r="E30" s="205">
        <v>1</v>
      </c>
      <c r="F30" s="205"/>
      <c r="G30" s="206">
        <f t="shared" si="0"/>
        <v>0</v>
      </c>
    </row>
    <row r="31" spans="1:10" s="207" customFormat="1" ht="23.25" x14ac:dyDescent="0.25">
      <c r="A31" s="201">
        <v>26</v>
      </c>
      <c r="B31" s="211" t="s">
        <v>433</v>
      </c>
      <c r="C31" s="212" t="s">
        <v>434</v>
      </c>
      <c r="D31" s="204" t="s">
        <v>161</v>
      </c>
      <c r="E31" s="205">
        <v>30</v>
      </c>
      <c r="F31" s="205"/>
      <c r="G31" s="206">
        <f t="shared" si="0"/>
        <v>0</v>
      </c>
      <c r="J31" s="210"/>
    </row>
    <row r="32" spans="1:10" s="207" customFormat="1" ht="23.25" x14ac:dyDescent="0.25">
      <c r="A32" s="201">
        <v>27</v>
      </c>
      <c r="B32" s="211" t="s">
        <v>435</v>
      </c>
      <c r="C32" s="212" t="s">
        <v>436</v>
      </c>
      <c r="D32" s="204" t="s">
        <v>161</v>
      </c>
      <c r="E32" s="205">
        <v>30</v>
      </c>
      <c r="F32" s="205"/>
      <c r="G32" s="206">
        <f t="shared" si="0"/>
        <v>0</v>
      </c>
      <c r="J32" s="210"/>
    </row>
    <row r="33" spans="1:7" s="207" customFormat="1" ht="36.75" customHeight="1" x14ac:dyDescent="0.25">
      <c r="A33" s="201">
        <v>28</v>
      </c>
      <c r="B33" s="211" t="s">
        <v>437</v>
      </c>
      <c r="C33" s="212" t="s">
        <v>438</v>
      </c>
      <c r="D33" s="204" t="s">
        <v>161</v>
      </c>
      <c r="E33" s="205">
        <f>SUM(E24:E26)</f>
        <v>57</v>
      </c>
      <c r="F33" s="205"/>
      <c r="G33" s="206">
        <f>E33*F33</f>
        <v>0</v>
      </c>
    </row>
    <row r="34" spans="1:7" s="207" customFormat="1" ht="36.75" customHeight="1" x14ac:dyDescent="0.25">
      <c r="A34" s="201">
        <v>29</v>
      </c>
      <c r="B34" s="211" t="s">
        <v>439</v>
      </c>
      <c r="C34" s="212" t="s">
        <v>440</v>
      </c>
      <c r="D34" s="204" t="s">
        <v>389</v>
      </c>
      <c r="E34" s="205">
        <v>20</v>
      </c>
      <c r="F34" s="205"/>
      <c r="G34" s="206">
        <f>E34*F34</f>
        <v>0</v>
      </c>
    </row>
    <row r="35" spans="1:7" s="207" customFormat="1" ht="36.75" customHeight="1" x14ac:dyDescent="0.25">
      <c r="A35" s="201">
        <v>30</v>
      </c>
      <c r="B35" s="211" t="s">
        <v>441</v>
      </c>
      <c r="C35" s="212" t="s">
        <v>442</v>
      </c>
      <c r="D35" s="204" t="s">
        <v>345</v>
      </c>
      <c r="E35" s="205">
        <v>1</v>
      </c>
      <c r="F35" s="205"/>
      <c r="G35" s="206">
        <f>E35*F35</f>
        <v>0</v>
      </c>
    </row>
    <row r="36" spans="1:7" s="207" customFormat="1" ht="36.75" customHeight="1" x14ac:dyDescent="0.25">
      <c r="A36" s="201">
        <v>31</v>
      </c>
      <c r="B36" s="211" t="s">
        <v>443</v>
      </c>
      <c r="C36" s="212" t="s">
        <v>444</v>
      </c>
      <c r="D36" s="204" t="s">
        <v>236</v>
      </c>
      <c r="E36" s="205">
        <v>3</v>
      </c>
      <c r="F36" s="205"/>
      <c r="G36" s="206">
        <f t="shared" ref="G36:G43" si="1">F36*E36</f>
        <v>0</v>
      </c>
    </row>
    <row r="37" spans="1:7" s="207" customFormat="1" ht="36.75" customHeight="1" x14ac:dyDescent="0.25">
      <c r="A37" s="201">
        <v>32</v>
      </c>
      <c r="B37" s="211" t="s">
        <v>445</v>
      </c>
      <c r="C37" s="212" t="s">
        <v>446</v>
      </c>
      <c r="D37" s="204" t="s">
        <v>236</v>
      </c>
      <c r="E37" s="205">
        <v>12</v>
      </c>
      <c r="F37" s="205"/>
      <c r="G37" s="206">
        <f t="shared" si="1"/>
        <v>0</v>
      </c>
    </row>
    <row r="38" spans="1:7" s="207" customFormat="1" ht="36.75" customHeight="1" x14ac:dyDescent="0.25">
      <c r="A38" s="201">
        <v>33</v>
      </c>
      <c r="B38" s="211" t="s">
        <v>447</v>
      </c>
      <c r="C38" s="212" t="s">
        <v>448</v>
      </c>
      <c r="D38" s="204" t="s">
        <v>236</v>
      </c>
      <c r="E38" s="205">
        <v>3</v>
      </c>
      <c r="F38" s="205"/>
      <c r="G38" s="206">
        <f t="shared" si="1"/>
        <v>0</v>
      </c>
    </row>
    <row r="39" spans="1:7" s="207" customFormat="1" ht="36.75" customHeight="1" x14ac:dyDescent="0.25">
      <c r="A39" s="201">
        <v>34</v>
      </c>
      <c r="B39" s="211" t="s">
        <v>449</v>
      </c>
      <c r="C39" s="212" t="s">
        <v>450</v>
      </c>
      <c r="D39" s="204" t="s">
        <v>236</v>
      </c>
      <c r="E39" s="205">
        <v>10</v>
      </c>
      <c r="F39" s="205"/>
      <c r="G39" s="206">
        <f t="shared" si="1"/>
        <v>0</v>
      </c>
    </row>
    <row r="40" spans="1:7" s="207" customFormat="1" ht="36.75" customHeight="1" x14ac:dyDescent="0.25">
      <c r="A40" s="201">
        <v>35</v>
      </c>
      <c r="B40" s="211" t="s">
        <v>451</v>
      </c>
      <c r="C40" s="212" t="s">
        <v>452</v>
      </c>
      <c r="D40" s="204" t="s">
        <v>236</v>
      </c>
      <c r="E40" s="205">
        <v>6</v>
      </c>
      <c r="F40" s="205"/>
      <c r="G40" s="206">
        <f t="shared" si="1"/>
        <v>0</v>
      </c>
    </row>
    <row r="41" spans="1:7" s="207" customFormat="1" ht="36.75" customHeight="1" x14ac:dyDescent="0.25">
      <c r="A41" s="201">
        <v>36</v>
      </c>
      <c r="B41" s="211" t="s">
        <v>453</v>
      </c>
      <c r="C41" s="212" t="s">
        <v>454</v>
      </c>
      <c r="D41" s="204" t="s">
        <v>236</v>
      </c>
      <c r="E41" s="205">
        <v>2</v>
      </c>
      <c r="F41" s="205"/>
      <c r="G41" s="206">
        <f t="shared" si="1"/>
        <v>0</v>
      </c>
    </row>
    <row r="42" spans="1:7" s="207" customFormat="1" ht="36.75" customHeight="1" x14ac:dyDescent="0.25">
      <c r="A42" s="201">
        <v>37</v>
      </c>
      <c r="B42" s="211" t="s">
        <v>455</v>
      </c>
      <c r="C42" s="212" t="s">
        <v>456</v>
      </c>
      <c r="D42" s="204" t="s">
        <v>161</v>
      </c>
      <c r="E42" s="205">
        <v>50</v>
      </c>
      <c r="F42" s="205"/>
      <c r="G42" s="206">
        <f t="shared" si="1"/>
        <v>0</v>
      </c>
    </row>
    <row r="43" spans="1:7" s="207" customFormat="1" ht="36.75" customHeight="1" x14ac:dyDescent="0.25">
      <c r="A43" s="201">
        <v>38</v>
      </c>
      <c r="B43" s="211" t="s">
        <v>457</v>
      </c>
      <c r="C43" s="212" t="s">
        <v>458</v>
      </c>
      <c r="D43" s="204" t="s">
        <v>123</v>
      </c>
      <c r="E43" s="205">
        <v>5</v>
      </c>
      <c r="F43" s="205"/>
      <c r="G43" s="206">
        <f t="shared" si="1"/>
        <v>0</v>
      </c>
    </row>
    <row r="44" spans="1:7" s="207" customFormat="1" ht="36.75" customHeight="1" x14ac:dyDescent="0.25">
      <c r="A44" s="201">
        <v>39</v>
      </c>
      <c r="B44" s="211" t="s">
        <v>459</v>
      </c>
      <c r="C44" s="212" t="s">
        <v>460</v>
      </c>
      <c r="D44" s="204" t="s">
        <v>161</v>
      </c>
      <c r="E44" s="205">
        <v>40</v>
      </c>
      <c r="F44" s="205"/>
      <c r="G44" s="206">
        <f t="shared" ref="G44:G50" si="2">E44*F44</f>
        <v>0</v>
      </c>
    </row>
    <row r="45" spans="1:7" s="207" customFormat="1" ht="36.75" customHeight="1" x14ac:dyDescent="0.25">
      <c r="A45" s="201">
        <v>40</v>
      </c>
      <c r="B45" s="211" t="s">
        <v>461</v>
      </c>
      <c r="C45" s="212" t="s">
        <v>462</v>
      </c>
      <c r="D45" s="204" t="s">
        <v>236</v>
      </c>
      <c r="E45" s="205">
        <v>1</v>
      </c>
      <c r="F45" s="205"/>
      <c r="G45" s="206">
        <f t="shared" si="2"/>
        <v>0</v>
      </c>
    </row>
    <row r="46" spans="1:7" s="207" customFormat="1" ht="36.75" customHeight="1" x14ac:dyDescent="0.25">
      <c r="A46" s="201">
        <v>41</v>
      </c>
      <c r="B46" s="211" t="s">
        <v>463</v>
      </c>
      <c r="C46" s="212" t="s">
        <v>464</v>
      </c>
      <c r="D46" s="204" t="s">
        <v>161</v>
      </c>
      <c r="E46" s="205">
        <v>40</v>
      </c>
      <c r="F46" s="205"/>
      <c r="G46" s="206">
        <f t="shared" si="2"/>
        <v>0</v>
      </c>
    </row>
    <row r="47" spans="1:7" s="207" customFormat="1" ht="36.75" customHeight="1" x14ac:dyDescent="0.25">
      <c r="A47" s="201">
        <v>42</v>
      </c>
      <c r="B47" s="211" t="s">
        <v>465</v>
      </c>
      <c r="C47" s="212" t="s">
        <v>466</v>
      </c>
      <c r="D47" s="204" t="s">
        <v>345</v>
      </c>
      <c r="E47" s="205">
        <v>2</v>
      </c>
      <c r="F47" s="205"/>
      <c r="G47" s="206">
        <f t="shared" si="2"/>
        <v>0</v>
      </c>
    </row>
    <row r="48" spans="1:7" s="207" customFormat="1" ht="36.75" customHeight="1" x14ac:dyDescent="0.25">
      <c r="A48" s="201">
        <v>43</v>
      </c>
      <c r="B48" s="211" t="s">
        <v>467</v>
      </c>
      <c r="C48" s="212" t="s">
        <v>468</v>
      </c>
      <c r="D48" s="204" t="s">
        <v>345</v>
      </c>
      <c r="E48" s="205">
        <v>2</v>
      </c>
      <c r="F48" s="205"/>
      <c r="G48" s="206">
        <f t="shared" si="2"/>
        <v>0</v>
      </c>
    </row>
    <row r="49" spans="1:7" s="207" customFormat="1" ht="36.75" customHeight="1" x14ac:dyDescent="0.25">
      <c r="A49" s="201">
        <v>44</v>
      </c>
      <c r="B49" s="211" t="s">
        <v>469</v>
      </c>
      <c r="C49" s="212" t="s">
        <v>470</v>
      </c>
      <c r="D49" s="204" t="s">
        <v>161</v>
      </c>
      <c r="E49" s="205">
        <v>40</v>
      </c>
      <c r="F49" s="205"/>
      <c r="G49" s="206">
        <f t="shared" si="2"/>
        <v>0</v>
      </c>
    </row>
    <row r="50" spans="1:7" s="207" customFormat="1" ht="15.75" customHeight="1" x14ac:dyDescent="0.25">
      <c r="A50" s="201">
        <v>45</v>
      </c>
      <c r="B50" s="211" t="s">
        <v>471</v>
      </c>
      <c r="C50" s="217" t="s">
        <v>472</v>
      </c>
      <c r="D50" s="204" t="s">
        <v>345</v>
      </c>
      <c r="E50" s="205">
        <v>1</v>
      </c>
      <c r="F50" s="205"/>
      <c r="G50" s="206">
        <f t="shared" si="2"/>
        <v>0</v>
      </c>
    </row>
    <row r="51" spans="1:7" s="207" customFormat="1" x14ac:dyDescent="0.25">
      <c r="A51" s="218"/>
      <c r="B51" s="219" t="s">
        <v>473</v>
      </c>
      <c r="C51" s="197" t="s">
        <v>382</v>
      </c>
      <c r="D51" s="220"/>
      <c r="E51" s="221"/>
      <c r="F51" s="222"/>
      <c r="G51" s="223">
        <f>SUM(G6:G50)</f>
        <v>0</v>
      </c>
    </row>
    <row r="52" spans="1:7" x14ac:dyDescent="0.25">
      <c r="A52" s="224"/>
      <c r="B52" s="225"/>
      <c r="C52" s="225"/>
      <c r="D52" s="225"/>
      <c r="E52" s="226"/>
      <c r="F52" s="225"/>
      <c r="G52" s="227"/>
    </row>
    <row r="53" spans="1:7" x14ac:dyDescent="0.25">
      <c r="A53" s="228"/>
      <c r="B53" s="229"/>
      <c r="C53" s="230"/>
      <c r="D53" s="231"/>
      <c r="E53" s="225"/>
      <c r="F53" s="226"/>
      <c r="G53" s="232"/>
    </row>
    <row r="54" spans="1:7" x14ac:dyDescent="0.25">
      <c r="A54" s="228"/>
      <c r="B54" s="233"/>
      <c r="C54" s="234"/>
      <c r="D54" s="235"/>
      <c r="E54" s="226"/>
      <c r="F54" s="236"/>
      <c r="G54" s="232"/>
    </row>
    <row r="55" spans="1:7" x14ac:dyDescent="0.25">
      <c r="A55" s="228"/>
      <c r="B55" s="233"/>
      <c r="C55" s="234"/>
      <c r="D55" s="235"/>
      <c r="E55" s="236"/>
      <c r="F55" s="236"/>
      <c r="G55" s="232"/>
    </row>
    <row r="56" spans="1:7" x14ac:dyDescent="0.25">
      <c r="A56" s="228"/>
      <c r="B56" s="233"/>
      <c r="C56" s="234"/>
      <c r="D56" s="235"/>
      <c r="E56" s="236"/>
      <c r="F56" s="236"/>
      <c r="G56" s="232"/>
    </row>
    <row r="57" spans="1:7" x14ac:dyDescent="0.25">
      <c r="A57" s="228"/>
      <c r="B57" s="233"/>
      <c r="C57" s="234"/>
      <c r="D57" s="235"/>
      <c r="E57" s="236"/>
      <c r="F57" s="236"/>
      <c r="G57" s="232"/>
    </row>
    <row r="58" spans="1:7" x14ac:dyDescent="0.25">
      <c r="A58" s="228"/>
      <c r="B58" s="233"/>
      <c r="C58" s="234"/>
      <c r="D58" s="235"/>
      <c r="E58" s="236"/>
      <c r="F58" s="236"/>
      <c r="G58" s="232"/>
    </row>
    <row r="59" spans="1:7" x14ac:dyDescent="0.25">
      <c r="A59" s="228"/>
      <c r="B59" s="233"/>
      <c r="C59" s="234"/>
      <c r="D59" s="235"/>
      <c r="E59" s="236"/>
      <c r="F59" s="236"/>
      <c r="G59" s="232"/>
    </row>
    <row r="60" spans="1:7" x14ac:dyDescent="0.25">
      <c r="A60" s="228"/>
      <c r="B60" s="233"/>
      <c r="C60" s="234"/>
      <c r="D60" s="235"/>
      <c r="E60" s="236"/>
      <c r="F60" s="236"/>
      <c r="G60" s="232"/>
    </row>
    <row r="61" spans="1:7" x14ac:dyDescent="0.25">
      <c r="A61" s="228"/>
      <c r="B61" s="233"/>
      <c r="C61" s="234"/>
      <c r="D61" s="235"/>
      <c r="E61" s="236"/>
      <c r="F61" s="236"/>
      <c r="G61" s="232"/>
    </row>
    <row r="62" spans="1:7" x14ac:dyDescent="0.25">
      <c r="A62" s="228"/>
      <c r="B62" s="233"/>
      <c r="C62" s="234"/>
      <c r="D62" s="235"/>
      <c r="E62" s="236"/>
      <c r="F62" s="236"/>
      <c r="G62" s="232"/>
    </row>
    <row r="63" spans="1:7" x14ac:dyDescent="0.25">
      <c r="A63" s="228"/>
      <c r="B63" s="233"/>
      <c r="C63" s="234"/>
      <c r="D63" s="235"/>
      <c r="E63" s="236"/>
      <c r="F63" s="236"/>
      <c r="G63" s="232"/>
    </row>
    <row r="64" spans="1:7" x14ac:dyDescent="0.25">
      <c r="A64" s="228"/>
      <c r="B64" s="233"/>
      <c r="C64" s="234"/>
      <c r="D64" s="235"/>
      <c r="E64" s="236"/>
      <c r="F64" s="236"/>
      <c r="G64" s="232"/>
    </row>
    <row r="65" spans="1:7" x14ac:dyDescent="0.25">
      <c r="A65" s="228"/>
      <c r="B65" s="233"/>
      <c r="C65" s="234"/>
      <c r="D65" s="235"/>
      <c r="E65" s="236"/>
      <c r="F65" s="236"/>
      <c r="G65" s="232"/>
    </row>
    <row r="66" spans="1:7" x14ac:dyDescent="0.25">
      <c r="A66" s="228"/>
      <c r="B66" s="233"/>
      <c r="C66" s="234"/>
      <c r="D66" s="235"/>
      <c r="E66" s="236"/>
      <c r="F66" s="236"/>
      <c r="G66" s="232"/>
    </row>
    <row r="67" spans="1:7" x14ac:dyDescent="0.25">
      <c r="A67" s="228"/>
      <c r="B67" s="233"/>
      <c r="C67" s="234"/>
      <c r="D67" s="235"/>
      <c r="E67" s="236"/>
      <c r="F67" s="236"/>
      <c r="G67" s="232"/>
    </row>
    <row r="68" spans="1:7" x14ac:dyDescent="0.25">
      <c r="A68" s="228"/>
      <c r="B68" s="233"/>
      <c r="C68" s="234"/>
      <c r="D68" s="235"/>
      <c r="E68" s="236"/>
      <c r="F68" s="236"/>
      <c r="G68" s="232"/>
    </row>
    <row r="69" spans="1:7" x14ac:dyDescent="0.25">
      <c r="A69" s="228"/>
      <c r="B69" s="233"/>
      <c r="C69" s="234"/>
      <c r="D69" s="235"/>
      <c r="E69" s="236"/>
      <c r="F69" s="236"/>
      <c r="G69" s="232"/>
    </row>
    <row r="70" spans="1:7" x14ac:dyDescent="0.25">
      <c r="A70" s="228"/>
      <c r="B70" s="233"/>
      <c r="C70" s="234"/>
      <c r="D70" s="235"/>
      <c r="E70" s="236"/>
      <c r="F70" s="236"/>
      <c r="G70" s="232"/>
    </row>
    <row r="71" spans="1:7" x14ac:dyDescent="0.25">
      <c r="A71" s="228"/>
      <c r="B71" s="233"/>
      <c r="C71" s="234"/>
      <c r="D71" s="235"/>
      <c r="E71" s="236"/>
      <c r="F71" s="236"/>
      <c r="G71" s="232"/>
    </row>
    <row r="72" spans="1:7" x14ac:dyDescent="0.25">
      <c r="A72" s="228"/>
      <c r="B72" s="233"/>
      <c r="C72" s="234"/>
      <c r="D72" s="235"/>
      <c r="E72" s="236"/>
      <c r="F72" s="236"/>
      <c r="G72" s="232"/>
    </row>
    <row r="73" spans="1:7" x14ac:dyDescent="0.25">
      <c r="A73" s="228"/>
      <c r="B73" s="233"/>
      <c r="C73" s="234"/>
      <c r="D73" s="235"/>
      <c r="E73" s="236"/>
      <c r="F73" s="236"/>
      <c r="G73" s="232"/>
    </row>
    <row r="74" spans="1:7" x14ac:dyDescent="0.25">
      <c r="A74" s="228"/>
      <c r="B74" s="233"/>
      <c r="C74" s="234"/>
      <c r="D74" s="235"/>
      <c r="E74" s="236"/>
      <c r="F74" s="236"/>
      <c r="G74" s="232"/>
    </row>
    <row r="75" spans="1:7" x14ac:dyDescent="0.25">
      <c r="A75" s="228"/>
      <c r="B75" s="233"/>
      <c r="C75" s="234"/>
      <c r="D75" s="235"/>
      <c r="E75" s="236"/>
      <c r="F75" s="236"/>
      <c r="G75" s="232"/>
    </row>
    <row r="76" spans="1:7" x14ac:dyDescent="0.25">
      <c r="A76" s="228"/>
      <c r="B76" s="233"/>
      <c r="C76" s="234"/>
      <c r="D76" s="235"/>
      <c r="E76" s="236"/>
      <c r="F76" s="236"/>
      <c r="G76" s="232"/>
    </row>
    <row r="77" spans="1:7" x14ac:dyDescent="0.25">
      <c r="A77" s="228"/>
      <c r="B77" s="233"/>
      <c r="C77" s="234"/>
      <c r="D77" s="235"/>
      <c r="E77" s="236"/>
      <c r="F77" s="236"/>
      <c r="G77" s="232"/>
    </row>
    <row r="78" spans="1:7" x14ac:dyDescent="0.25">
      <c r="A78" s="228"/>
      <c r="B78" s="233"/>
      <c r="C78" s="234"/>
      <c r="D78" s="235"/>
      <c r="E78" s="236"/>
      <c r="F78" s="236"/>
      <c r="G78" s="232"/>
    </row>
    <row r="79" spans="1:7" x14ac:dyDescent="0.25">
      <c r="A79" s="228"/>
      <c r="B79" s="233"/>
      <c r="C79" s="234"/>
      <c r="D79" s="235"/>
      <c r="E79" s="236"/>
      <c r="F79" s="236"/>
      <c r="G79" s="232"/>
    </row>
    <row r="80" spans="1:7" x14ac:dyDescent="0.25">
      <c r="A80" s="228"/>
      <c r="B80" s="233"/>
      <c r="C80" s="237"/>
      <c r="D80" s="235"/>
      <c r="E80" s="236"/>
      <c r="F80" s="236"/>
      <c r="G80" s="232"/>
    </row>
    <row r="81" spans="1:7" x14ac:dyDescent="0.25">
      <c r="A81" s="228"/>
      <c r="B81" s="233"/>
      <c r="C81" s="237"/>
      <c r="D81" s="235"/>
      <c r="E81" s="236"/>
      <c r="F81" s="236"/>
      <c r="G81" s="232"/>
    </row>
    <row r="82" spans="1:7" x14ac:dyDescent="0.25">
      <c r="A82" s="228"/>
      <c r="B82" s="233"/>
      <c r="C82" s="237"/>
      <c r="D82" s="235"/>
      <c r="E82" s="236"/>
      <c r="F82" s="236"/>
      <c r="G82" s="232"/>
    </row>
    <row r="83" spans="1:7" x14ac:dyDescent="0.25">
      <c r="A83" s="228"/>
      <c r="B83" s="233"/>
      <c r="C83" s="237"/>
      <c r="D83" s="235"/>
      <c r="E83" s="236"/>
      <c r="F83" s="236"/>
      <c r="G83" s="232"/>
    </row>
    <row r="84" spans="1:7" x14ac:dyDescent="0.25">
      <c r="A84" s="228"/>
      <c r="B84" s="233"/>
      <c r="C84" s="237"/>
      <c r="D84" s="235"/>
      <c r="E84" s="236"/>
      <c r="F84" s="236"/>
      <c r="G84" s="232"/>
    </row>
    <row r="85" spans="1:7" x14ac:dyDescent="0.25">
      <c r="A85" s="228"/>
      <c r="B85" s="233"/>
      <c r="C85" s="237"/>
      <c r="D85" s="235"/>
      <c r="E85" s="236"/>
      <c r="F85" s="236"/>
      <c r="G85" s="232"/>
    </row>
    <row r="86" spans="1:7" x14ac:dyDescent="0.25">
      <c r="A86" s="228"/>
      <c r="B86" s="233"/>
      <c r="C86" s="237"/>
      <c r="D86" s="235"/>
      <c r="E86" s="236"/>
      <c r="F86" s="236"/>
      <c r="G86" s="232"/>
    </row>
    <row r="87" spans="1:7" x14ac:dyDescent="0.25">
      <c r="A87" s="228"/>
      <c r="B87" s="233"/>
      <c r="C87" s="237"/>
      <c r="D87" s="235"/>
      <c r="E87" s="236"/>
      <c r="F87" s="236"/>
      <c r="G87" s="232"/>
    </row>
    <row r="88" spans="1:7" x14ac:dyDescent="0.25">
      <c r="A88" s="228"/>
      <c r="B88" s="233"/>
      <c r="C88" s="237"/>
      <c r="D88" s="235"/>
      <c r="E88" s="236"/>
      <c r="F88" s="236"/>
      <c r="G88" s="232"/>
    </row>
    <row r="89" spans="1:7" x14ac:dyDescent="0.25">
      <c r="A89" s="228"/>
      <c r="B89" s="233"/>
      <c r="C89" s="237"/>
      <c r="D89" s="235"/>
      <c r="E89" s="236"/>
      <c r="F89" s="236"/>
      <c r="G89" s="232"/>
    </row>
    <row r="90" spans="1:7" x14ac:dyDescent="0.25">
      <c r="A90" s="228"/>
      <c r="B90" s="233"/>
      <c r="C90" s="237"/>
      <c r="D90" s="235"/>
      <c r="E90" s="236"/>
      <c r="F90" s="236"/>
      <c r="G90" s="232"/>
    </row>
    <row r="91" spans="1:7" x14ac:dyDescent="0.25">
      <c r="A91" s="228"/>
      <c r="B91" s="233"/>
      <c r="C91" s="237"/>
      <c r="D91" s="235"/>
      <c r="E91" s="236"/>
      <c r="F91" s="236"/>
      <c r="G91" s="232"/>
    </row>
    <row r="92" spans="1:7" x14ac:dyDescent="0.25">
      <c r="A92" s="228"/>
      <c r="B92" s="233"/>
      <c r="C92" s="237"/>
      <c r="D92" s="235"/>
      <c r="E92" s="236"/>
      <c r="F92" s="236"/>
      <c r="G92" s="232"/>
    </row>
    <row r="93" spans="1:7" x14ac:dyDescent="0.25">
      <c r="A93" s="228"/>
      <c r="B93" s="233"/>
      <c r="C93" s="237"/>
      <c r="D93" s="235"/>
      <c r="E93" s="236"/>
      <c r="F93" s="236"/>
      <c r="G93" s="232"/>
    </row>
    <row r="94" spans="1:7" x14ac:dyDescent="0.25">
      <c r="A94" s="228"/>
      <c r="B94" s="233"/>
      <c r="C94" s="237"/>
      <c r="D94" s="235"/>
      <c r="E94" s="236"/>
      <c r="F94" s="236"/>
      <c r="G94" s="232"/>
    </row>
    <row r="95" spans="1:7" x14ac:dyDescent="0.25">
      <c r="A95" s="228"/>
      <c r="B95" s="233"/>
      <c r="C95" s="237"/>
      <c r="D95" s="235"/>
      <c r="E95" s="236"/>
      <c r="F95" s="236"/>
      <c r="G95" s="232"/>
    </row>
    <row r="96" spans="1:7" x14ac:dyDescent="0.25">
      <c r="A96" s="228"/>
      <c r="B96" s="233"/>
      <c r="C96" s="237"/>
      <c r="D96" s="235"/>
      <c r="E96" s="236"/>
      <c r="F96" s="236"/>
      <c r="G96" s="232"/>
    </row>
    <row r="97" spans="2:6" x14ac:dyDescent="0.25">
      <c r="B97" s="238"/>
      <c r="C97" s="237"/>
      <c r="D97" s="235"/>
      <c r="E97" s="236"/>
      <c r="F97" s="236"/>
    </row>
    <row r="98" spans="2:6" x14ac:dyDescent="0.25">
      <c r="E98" s="236"/>
    </row>
  </sheetData>
  <mergeCells count="3">
    <mergeCell ref="A1:G1"/>
    <mergeCell ref="A2:G2"/>
    <mergeCell ref="A3:G3"/>
  </mergeCells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R-celkový</vt:lpstr>
      <vt:lpstr>VzorPolozky</vt:lpstr>
      <vt:lpstr>Budova C</vt:lpstr>
      <vt:lpstr>EL</vt:lpstr>
      <vt:lpstr>'R-celkový'!CelkemDPHVypocet</vt:lpstr>
      <vt:lpstr>CenaCelkem</vt:lpstr>
      <vt:lpstr>CenaCelkemBezDPH</vt:lpstr>
      <vt:lpstr>'R-celkový'!CenaCelkemVypocet</vt:lpstr>
      <vt:lpstr>cisloobjektu</vt:lpstr>
      <vt:lpstr>'R-celkový'!CisloStavby</vt:lpstr>
      <vt:lpstr>CisloStavebnihoRozpoctu</vt:lpstr>
      <vt:lpstr>dadresa</vt:lpstr>
      <vt:lpstr>'R-celkový'!DIČ</vt:lpstr>
      <vt:lpstr>dmisto</vt:lpstr>
      <vt:lpstr>DPHSni</vt:lpstr>
      <vt:lpstr>DPHZakl</vt:lpstr>
      <vt:lpstr>'R-celkový'!dpsc</vt:lpstr>
      <vt:lpstr>'R-celkový'!IČO</vt:lpstr>
      <vt:lpstr>Mena</vt:lpstr>
      <vt:lpstr>MistoStavby</vt:lpstr>
      <vt:lpstr>nazevobjektu</vt:lpstr>
      <vt:lpstr>'R-celkový'!NazevStavby</vt:lpstr>
      <vt:lpstr>NazevStavebnihoRozpoctu</vt:lpstr>
      <vt:lpstr>oadresa</vt:lpstr>
      <vt:lpstr>'R-celkový'!Objednatel</vt:lpstr>
      <vt:lpstr>'R-celkový'!Objekt</vt:lpstr>
      <vt:lpstr>'Budova C'!Oblast_tisku</vt:lpstr>
      <vt:lpstr>'R-celkový'!Oblast_tisku</vt:lpstr>
      <vt:lpstr>'R-celkový'!odic</vt:lpstr>
      <vt:lpstr>'R-celkový'!oico</vt:lpstr>
      <vt:lpstr>'R-celkový'!omisto</vt:lpstr>
      <vt:lpstr>'R-celkový'!onazev</vt:lpstr>
      <vt:lpstr>'R-celkový'!opsc</vt:lpstr>
      <vt:lpstr>padresa</vt:lpstr>
      <vt:lpstr>pdic</vt:lpstr>
      <vt:lpstr>pico</vt:lpstr>
      <vt:lpstr>pmisto</vt:lpstr>
      <vt:lpstr>PoptavkaID</vt:lpstr>
      <vt:lpstr>pPSC</vt:lpstr>
      <vt:lpstr>Projektant</vt:lpstr>
      <vt:lpstr>'R-celkový'!SazbaDPH1</vt:lpstr>
      <vt:lpstr>'R-celkový'!SazbaDPH2</vt:lpstr>
      <vt:lpstr>Vypracoval</vt:lpstr>
      <vt:lpstr>ZakladDPHSni</vt:lpstr>
      <vt:lpstr>'R-celkový'!ZakladDPHSniVypocet</vt:lpstr>
      <vt:lpstr>ZakladDPHZakl</vt:lpstr>
      <vt:lpstr>'R-celkový'!ZakladDPHZaklVypocet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LYNX</dc:creator>
  <cp:lastModifiedBy>LYNX</cp:lastModifiedBy>
  <cp:lastPrinted>2022-10-07T08:52:50Z</cp:lastPrinted>
  <dcterms:created xsi:type="dcterms:W3CDTF">2009-04-08T07:15:50Z</dcterms:created>
  <dcterms:modified xsi:type="dcterms:W3CDTF">2022-10-07T08:52:53Z</dcterms:modified>
</cp:coreProperties>
</file>