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č. 89 - Areál lihovaru - Velká Losenice\č. 89b - Lihovar - Velká Losenice\02_Budova B, C\Budova B\Výkaz výměr\"/>
    </mc:Choice>
  </mc:AlternateContent>
  <xr:revisionPtr revIDLastSave="0" documentId="13_ncr:1_{BCB3C699-A6CB-4B12-9922-89FCA2AF1176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Pokyny pro vyplnění" sheetId="11" state="hidden" r:id="rId1"/>
    <sheet name="R - celkový" sheetId="1" r:id="rId2"/>
    <sheet name="VzorPolozky" sheetId="10" state="hidden" r:id="rId3"/>
    <sheet name="Budova B" sheetId="12" r:id="rId4"/>
    <sheet name="EL" sheetId="13" r:id="rId5"/>
  </sheets>
  <externalReferences>
    <externalReference r:id="rId6"/>
    <externalReference r:id="rId7"/>
  </externalReferences>
  <definedNames>
    <definedName name="_xlnm._FilterDatabase" localSheetId="3" hidden="1">'Budova B'!$A$7:$BH$310</definedName>
    <definedName name="CelkemDPHVypocet" localSheetId="1">'R - celkový'!$H$40</definedName>
    <definedName name="CenaCelkem">'R - celkový'!$G$29</definedName>
    <definedName name="CenaCelkemBezDPH">'R - celkový'!$G$28</definedName>
    <definedName name="CenaCelkemVypocet" localSheetId="1">'R - celkový'!$I$40</definedName>
    <definedName name="cisloobjektu">'R - celkový'!$C$3</definedName>
    <definedName name="CisloRozpoctu">'[1]Krycí list'!$C$2</definedName>
    <definedName name="CisloStavby" localSheetId="1">'R - celkový'!$C$2</definedName>
    <definedName name="cislostavby">'[1]Krycí list'!$A$7</definedName>
    <definedName name="CisloStavebnihoRozpoctu">'R - celkový'!$D$4</definedName>
    <definedName name="dadresa">'R - celkový'!$D$12:$G$12</definedName>
    <definedName name="DIČ" localSheetId="1">'R - celkový'!$I$12</definedName>
    <definedName name="dmisto">'R - celkový'!$D$13:$G$13</definedName>
    <definedName name="DPHSni">'R - celkový'!$G$24</definedName>
    <definedName name="DPHZakl">'R - celkový'!$G$26</definedName>
    <definedName name="dpsc" localSheetId="1">'R - celkový'!$C$13</definedName>
    <definedName name="IČO" localSheetId="1">'R - celkový'!$I$11</definedName>
    <definedName name="Mena" localSheetId="4">[2]Stavba!$J$29</definedName>
    <definedName name="Mena">'R - celkový'!$J$29</definedName>
    <definedName name="MistoStavby">'R - celkový'!$D$4</definedName>
    <definedName name="nazevobjektu">'R - celkový'!$D$3</definedName>
    <definedName name="NazevRozpoctu">'[1]Krycí list'!$D$2</definedName>
    <definedName name="NazevStavby" localSheetId="1">'R - celkový'!$D$2</definedName>
    <definedName name="nazevstavby">'[1]Krycí list'!$C$7</definedName>
    <definedName name="NazevStavebnihoRozpoctu">'R - celkový'!$E$4</definedName>
    <definedName name="oadresa">'R - celkový'!$D$6</definedName>
    <definedName name="Objednatel" localSheetId="1">'R - celkový'!$D$5</definedName>
    <definedName name="Objekt" localSheetId="1">'R - celkový'!$B$38</definedName>
    <definedName name="_xlnm.Print_Area" localSheetId="3">'Budova B'!$A$1:$U$309</definedName>
    <definedName name="_xlnm.Print_Area" localSheetId="1">'R - celkový'!$A$1:$J$69</definedName>
    <definedName name="odic" localSheetId="1">'R - celkový'!$I$6</definedName>
    <definedName name="oico" localSheetId="1">'R - celkový'!$I$5</definedName>
    <definedName name="omisto" localSheetId="1">'R - celkový'!$D$7</definedName>
    <definedName name="onazev" localSheetId="1">'R - celkový'!$D$6</definedName>
    <definedName name="opsc" localSheetId="1">'R - celkový'!$C$7</definedName>
    <definedName name="padresa">'R - celkový'!$D$9</definedName>
    <definedName name="pdic">'R - celkový'!$I$9</definedName>
    <definedName name="pico">'R - celkový'!$I$8</definedName>
    <definedName name="pmisto">'R - celkový'!$D$10</definedName>
    <definedName name="PocetMJ">#REF!</definedName>
    <definedName name="PoptavkaID">'R - celkový'!$A$1</definedName>
    <definedName name="pPSC">'R - celkový'!$C$10</definedName>
    <definedName name="Projektant">'R - celkový'!$D$8</definedName>
    <definedName name="SazbaDPH1" localSheetId="1">'R - celkový'!$E$23</definedName>
    <definedName name="SazbaDPH1">'[1]Krycí list'!$C$30</definedName>
    <definedName name="SazbaDPH2" localSheetId="1">'R - celkový'!$E$25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'R - celkový'!$D$14</definedName>
    <definedName name="Z_B7E7C763_C459_487D_8ABA_5CFDDFBD5A84_.wvu.Cols" localSheetId="1" hidden="1">'R - celkový'!$A:$A</definedName>
    <definedName name="Z_B7E7C763_C459_487D_8ABA_5CFDDFBD5A84_.wvu.PrintArea" localSheetId="1" hidden="1">'R - celkový'!$B$1:$J$36</definedName>
    <definedName name="ZakladDPHSni">'R - celkový'!$G$23</definedName>
    <definedName name="ZakladDPHSniVypocet" localSheetId="1">'R - celkový'!$F$40</definedName>
    <definedName name="ZakladDPHZakl" localSheetId="4">[2]Stavba!$G$25</definedName>
    <definedName name="ZakladDPHZakl">'R - celkový'!$G$25</definedName>
    <definedName name="ZakladDPHZaklVypocet" localSheetId="1">'R - celkový'!$G$40</definedName>
    <definedName name="ZaObjednatele">'R - celkový'!$G$34</definedName>
    <definedName name="Zaokrouhleni">'R - celkový'!$G$27</definedName>
    <definedName name="ZaZhotovitele">'R - celkový'!$D$34</definedName>
    <definedName name="Zhotovitel">'R - celkový'!$D$11:$G$11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3" l="1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E31" i="13"/>
  <c r="G31" i="13" s="1"/>
  <c r="G30" i="13"/>
  <c r="G29" i="13"/>
  <c r="G28" i="13"/>
  <c r="G27" i="13"/>
  <c r="G26" i="13"/>
  <c r="G25" i="13"/>
  <c r="G24" i="13"/>
  <c r="G23" i="13"/>
  <c r="G22" i="13"/>
  <c r="G21" i="13"/>
  <c r="G20" i="13"/>
  <c r="E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309" i="12"/>
  <c r="G308" i="12"/>
  <c r="M308" i="12" s="1"/>
  <c r="G307" i="12"/>
  <c r="G305" i="12"/>
  <c r="G304" i="12"/>
  <c r="M304" i="12" s="1"/>
  <c r="G302" i="12"/>
  <c r="G299" i="12"/>
  <c r="M299" i="12" s="1"/>
  <c r="G296" i="12"/>
  <c r="G293" i="12"/>
  <c r="G291" i="12"/>
  <c r="G275" i="12" s="1"/>
  <c r="I65" i="1" s="1"/>
  <c r="G288" i="12"/>
  <c r="G285" i="12"/>
  <c r="M285" i="12" s="1"/>
  <c r="G282" i="12"/>
  <c r="M282" i="12" s="1"/>
  <c r="G279" i="12"/>
  <c r="G276" i="12"/>
  <c r="G274" i="12"/>
  <c r="M274" i="12" s="1"/>
  <c r="G273" i="12"/>
  <c r="G271" i="12"/>
  <c r="G270" i="12"/>
  <c r="G269" i="12"/>
  <c r="G267" i="12"/>
  <c r="M267" i="12" s="1"/>
  <c r="G266" i="12"/>
  <c r="M266" i="12" s="1"/>
  <c r="G264" i="12"/>
  <c r="G262" i="12"/>
  <c r="G260" i="12"/>
  <c r="M260" i="12" s="1"/>
  <c r="G258" i="12"/>
  <c r="M258" i="12" s="1"/>
  <c r="G256" i="12"/>
  <c r="G254" i="12"/>
  <c r="G253" i="12"/>
  <c r="G249" i="12"/>
  <c r="M249" i="12" s="1"/>
  <c r="G245" i="12"/>
  <c r="G243" i="12"/>
  <c r="G242" i="12"/>
  <c r="M242" i="12" s="1"/>
  <c r="G240" i="12"/>
  <c r="M240" i="12" s="1"/>
  <c r="G238" i="12"/>
  <c r="M238" i="12" s="1"/>
  <c r="G236" i="12"/>
  <c r="M236" i="12" s="1"/>
  <c r="G234" i="12"/>
  <c r="G232" i="12"/>
  <c r="G230" i="12"/>
  <c r="M230" i="12" s="1"/>
  <c r="G228" i="12"/>
  <c r="M228" i="12" s="1"/>
  <c r="G214" i="12"/>
  <c r="G213" i="12" s="1"/>
  <c r="I59" i="1" s="1"/>
  <c r="G211" i="12"/>
  <c r="M211" i="12" s="1"/>
  <c r="G208" i="12"/>
  <c r="G204" i="12"/>
  <c r="M204" i="12" s="1"/>
  <c r="G193" i="12"/>
  <c r="G191" i="12"/>
  <c r="M191" i="12" s="1"/>
  <c r="G189" i="12"/>
  <c r="M189" i="12" s="1"/>
  <c r="G184" i="12"/>
  <c r="M184" i="12" s="1"/>
  <c r="G183" i="12"/>
  <c r="M183" i="12" s="1"/>
  <c r="G181" i="12"/>
  <c r="M181" i="12" s="1"/>
  <c r="G176" i="12"/>
  <c r="G173" i="12"/>
  <c r="G171" i="12"/>
  <c r="M171" i="12" s="1"/>
  <c r="G168" i="12"/>
  <c r="G165" i="12"/>
  <c r="G152" i="12"/>
  <c r="G150" i="12"/>
  <c r="M150" i="12" s="1"/>
  <c r="G149" i="12"/>
  <c r="M149" i="12" s="1"/>
  <c r="G148" i="12"/>
  <c r="M148" i="12" s="1"/>
  <c r="G147" i="12"/>
  <c r="M147" i="12" s="1"/>
  <c r="G146" i="12"/>
  <c r="M146" i="12" s="1"/>
  <c r="G144" i="12"/>
  <c r="M144" i="12" s="1"/>
  <c r="G141" i="12"/>
  <c r="M141" i="12" s="1"/>
  <c r="G140" i="12"/>
  <c r="M140" i="12" s="1"/>
  <c r="G139" i="12"/>
  <c r="G134" i="12"/>
  <c r="M134" i="12" s="1"/>
  <c r="G130" i="12"/>
  <c r="G128" i="12"/>
  <c r="M128" i="12" s="1"/>
  <c r="G127" i="12"/>
  <c r="G125" i="12"/>
  <c r="M125" i="12" s="1"/>
  <c r="G122" i="12"/>
  <c r="G120" i="12"/>
  <c r="M120" i="12" s="1"/>
  <c r="G118" i="12"/>
  <c r="G116" i="12"/>
  <c r="M116" i="12" s="1"/>
  <c r="G115" i="12"/>
  <c r="M115" i="12" s="1"/>
  <c r="G111" i="12"/>
  <c r="M111" i="12" s="1"/>
  <c r="G109" i="12"/>
  <c r="M109" i="12" s="1"/>
  <c r="G102" i="12"/>
  <c r="M102" i="12" s="1"/>
  <c r="G99" i="12"/>
  <c r="G93" i="12"/>
  <c r="M93" i="12" s="1"/>
  <c r="G92" i="12"/>
  <c r="M92" i="12" s="1"/>
  <c r="G89" i="12"/>
  <c r="M89" i="12" s="1"/>
  <c r="G88" i="12"/>
  <c r="G86" i="12"/>
  <c r="M86" i="12" s="1"/>
  <c r="G84" i="12"/>
  <c r="M84" i="12" s="1"/>
  <c r="G82" i="12"/>
  <c r="G81" i="12"/>
  <c r="M81" i="12" s="1"/>
  <c r="G70" i="12"/>
  <c r="M70" i="12" s="1"/>
  <c r="G67" i="12"/>
  <c r="M67" i="12" s="1"/>
  <c r="G65" i="12"/>
  <c r="M65" i="12" s="1"/>
  <c r="G62" i="12"/>
  <c r="G60" i="12"/>
  <c r="M60" i="12" s="1"/>
  <c r="G58" i="12"/>
  <c r="M58" i="12" s="1"/>
  <c r="G55" i="12"/>
  <c r="M55" i="12" s="1"/>
  <c r="G52" i="12"/>
  <c r="G50" i="12"/>
  <c r="M50" i="12" s="1"/>
  <c r="G43" i="12"/>
  <c r="M43" i="12" s="1"/>
  <c r="G39" i="12"/>
  <c r="M39" i="12" s="1"/>
  <c r="G37" i="12"/>
  <c r="M37" i="12" s="1"/>
  <c r="G35" i="12"/>
  <c r="M35" i="12" s="1"/>
  <c r="G32" i="12"/>
  <c r="M32" i="12" s="1"/>
  <c r="G30" i="12"/>
  <c r="M30" i="12" s="1"/>
  <c r="G28" i="12"/>
  <c r="G26" i="12"/>
  <c r="M26" i="12" s="1"/>
  <c r="G24" i="12"/>
  <c r="M24" i="12" s="1"/>
  <c r="G22" i="12"/>
  <c r="G18" i="12"/>
  <c r="M18" i="12" s="1"/>
  <c r="G16" i="12"/>
  <c r="G15" i="12"/>
  <c r="M15" i="12" s="1"/>
  <c r="G13" i="12"/>
  <c r="M13" i="12" s="1"/>
  <c r="G12" i="12"/>
  <c r="G11" i="12"/>
  <c r="G9" i="12"/>
  <c r="M9" i="12" s="1"/>
  <c r="I9" i="12"/>
  <c r="K9" i="12"/>
  <c r="O9" i="12"/>
  <c r="Q9" i="12"/>
  <c r="U9" i="12"/>
  <c r="I11" i="12"/>
  <c r="K11" i="12"/>
  <c r="O11" i="12"/>
  <c r="Q11" i="12"/>
  <c r="U11" i="12"/>
  <c r="I12" i="12"/>
  <c r="K12" i="12"/>
  <c r="M12" i="12"/>
  <c r="O12" i="12"/>
  <c r="Q12" i="12"/>
  <c r="U12" i="12"/>
  <c r="I13" i="12"/>
  <c r="K13" i="12"/>
  <c r="O13" i="12"/>
  <c r="Q13" i="12"/>
  <c r="U13" i="12"/>
  <c r="I15" i="12"/>
  <c r="K15" i="12"/>
  <c r="O15" i="12"/>
  <c r="Q15" i="12"/>
  <c r="U15" i="12"/>
  <c r="I16" i="12"/>
  <c r="K16" i="12"/>
  <c r="M16" i="12"/>
  <c r="O16" i="12"/>
  <c r="Q16" i="12"/>
  <c r="U16" i="12"/>
  <c r="I18" i="12"/>
  <c r="K18" i="12"/>
  <c r="O18" i="12"/>
  <c r="Q18" i="12"/>
  <c r="U18" i="12"/>
  <c r="I22" i="12"/>
  <c r="K22" i="12"/>
  <c r="M22" i="12"/>
  <c r="O22" i="12"/>
  <c r="Q22" i="12"/>
  <c r="U22" i="12"/>
  <c r="I24" i="12"/>
  <c r="K24" i="12"/>
  <c r="O24" i="12"/>
  <c r="Q24" i="12"/>
  <c r="U24" i="12"/>
  <c r="I26" i="12"/>
  <c r="K26" i="12"/>
  <c r="O26" i="12"/>
  <c r="Q26" i="12"/>
  <c r="U26" i="12"/>
  <c r="I28" i="12"/>
  <c r="K28" i="12"/>
  <c r="M28" i="12"/>
  <c r="O28" i="12"/>
  <c r="Q28" i="12"/>
  <c r="U28" i="12"/>
  <c r="I30" i="12"/>
  <c r="K30" i="12"/>
  <c r="O30" i="12"/>
  <c r="Q30" i="12"/>
  <c r="U30" i="12"/>
  <c r="I32" i="12"/>
  <c r="K32" i="12"/>
  <c r="O32" i="12"/>
  <c r="Q32" i="12"/>
  <c r="U32" i="12"/>
  <c r="I35" i="12"/>
  <c r="K35" i="12"/>
  <c r="O35" i="12"/>
  <c r="Q35" i="12"/>
  <c r="U35" i="12"/>
  <c r="I37" i="12"/>
  <c r="K37" i="12"/>
  <c r="O37" i="12"/>
  <c r="Q37" i="12"/>
  <c r="U37" i="12"/>
  <c r="I39" i="12"/>
  <c r="K39" i="12"/>
  <c r="O39" i="12"/>
  <c r="Q39" i="12"/>
  <c r="U39" i="12"/>
  <c r="I43" i="12"/>
  <c r="K43" i="12"/>
  <c r="O43" i="12"/>
  <c r="Q43" i="12"/>
  <c r="U43" i="12"/>
  <c r="I50" i="12"/>
  <c r="K50" i="12"/>
  <c r="O50" i="12"/>
  <c r="Q50" i="12"/>
  <c r="U50" i="12"/>
  <c r="I52" i="12"/>
  <c r="K52" i="12"/>
  <c r="M52" i="12"/>
  <c r="O52" i="12"/>
  <c r="Q52" i="12"/>
  <c r="U52" i="12"/>
  <c r="I55" i="12"/>
  <c r="K55" i="12"/>
  <c r="O55" i="12"/>
  <c r="Q55" i="12"/>
  <c r="U55" i="12"/>
  <c r="I58" i="12"/>
  <c r="K58" i="12"/>
  <c r="O58" i="12"/>
  <c r="Q58" i="12"/>
  <c r="U58" i="12"/>
  <c r="I60" i="12"/>
  <c r="K60" i="12"/>
  <c r="O60" i="12"/>
  <c r="Q60" i="12"/>
  <c r="U60" i="12"/>
  <c r="I62" i="12"/>
  <c r="K62" i="12"/>
  <c r="M62" i="12"/>
  <c r="O62" i="12"/>
  <c r="Q62" i="12"/>
  <c r="U62" i="12"/>
  <c r="I65" i="12"/>
  <c r="K65" i="12"/>
  <c r="O65" i="12"/>
  <c r="Q65" i="12"/>
  <c r="U65" i="12"/>
  <c r="I67" i="12"/>
  <c r="K67" i="12"/>
  <c r="O67" i="12"/>
  <c r="Q67" i="12"/>
  <c r="U67" i="12"/>
  <c r="I70" i="12"/>
  <c r="K70" i="12"/>
  <c r="O70" i="12"/>
  <c r="Q70" i="12"/>
  <c r="U70" i="12"/>
  <c r="I81" i="12"/>
  <c r="K81" i="12"/>
  <c r="O81" i="12"/>
  <c r="Q81" i="12"/>
  <c r="U81" i="12"/>
  <c r="I82" i="12"/>
  <c r="K82" i="12"/>
  <c r="M82" i="12"/>
  <c r="O82" i="12"/>
  <c r="Q82" i="12"/>
  <c r="U82" i="12"/>
  <c r="I84" i="12"/>
  <c r="K84" i="12"/>
  <c r="O84" i="12"/>
  <c r="Q84" i="12"/>
  <c r="U84" i="12"/>
  <c r="I86" i="12"/>
  <c r="K86" i="12"/>
  <c r="O86" i="12"/>
  <c r="Q86" i="12"/>
  <c r="U86" i="12"/>
  <c r="I88" i="12"/>
  <c r="K88" i="12"/>
  <c r="M88" i="12"/>
  <c r="O88" i="12"/>
  <c r="Q88" i="12"/>
  <c r="U88" i="12"/>
  <c r="I89" i="12"/>
  <c r="K89" i="12"/>
  <c r="O89" i="12"/>
  <c r="Q89" i="12"/>
  <c r="U89" i="12"/>
  <c r="I92" i="12"/>
  <c r="K92" i="12"/>
  <c r="O92" i="12"/>
  <c r="Q92" i="12"/>
  <c r="U92" i="12"/>
  <c r="I93" i="12"/>
  <c r="K93" i="12"/>
  <c r="O93" i="12"/>
  <c r="Q93" i="12"/>
  <c r="Q91" i="12" s="1"/>
  <c r="U93" i="12"/>
  <c r="I99" i="12"/>
  <c r="K99" i="12"/>
  <c r="M99" i="12"/>
  <c r="O99" i="12"/>
  <c r="Q99" i="12"/>
  <c r="U99" i="12"/>
  <c r="I102" i="12"/>
  <c r="K102" i="12"/>
  <c r="O102" i="12"/>
  <c r="Q102" i="12"/>
  <c r="U102" i="12"/>
  <c r="I109" i="12"/>
  <c r="K109" i="12"/>
  <c r="O109" i="12"/>
  <c r="Q109" i="12"/>
  <c r="U109" i="12"/>
  <c r="I111" i="12"/>
  <c r="K111" i="12"/>
  <c r="O111" i="12"/>
  <c r="Q111" i="12"/>
  <c r="U111" i="12"/>
  <c r="I115" i="12"/>
  <c r="K115" i="12"/>
  <c r="O115" i="12"/>
  <c r="Q115" i="12"/>
  <c r="U115" i="12"/>
  <c r="I116" i="12"/>
  <c r="K116" i="12"/>
  <c r="O116" i="12"/>
  <c r="Q116" i="12"/>
  <c r="U116" i="12"/>
  <c r="I118" i="12"/>
  <c r="K118" i="12"/>
  <c r="M118" i="12"/>
  <c r="O118" i="12"/>
  <c r="Q118" i="12"/>
  <c r="U118" i="12"/>
  <c r="I120" i="12"/>
  <c r="K120" i="12"/>
  <c r="O120" i="12"/>
  <c r="Q120" i="12"/>
  <c r="U120" i="12"/>
  <c r="I122" i="12"/>
  <c r="K122" i="12"/>
  <c r="M122" i="12"/>
  <c r="O122" i="12"/>
  <c r="Q122" i="12"/>
  <c r="U122" i="12"/>
  <c r="G124" i="12"/>
  <c r="I54" i="1" s="1"/>
  <c r="I125" i="12"/>
  <c r="K125" i="12"/>
  <c r="O125" i="12"/>
  <c r="Q125" i="12"/>
  <c r="Q124" i="12" s="1"/>
  <c r="U125" i="12"/>
  <c r="I127" i="12"/>
  <c r="K127" i="12"/>
  <c r="K124" i="12" s="1"/>
  <c r="M127" i="12"/>
  <c r="O127" i="12"/>
  <c r="Q127" i="12"/>
  <c r="U127" i="12"/>
  <c r="I128" i="12"/>
  <c r="K128" i="12"/>
  <c r="O128" i="12"/>
  <c r="Q128" i="12"/>
  <c r="U128" i="12"/>
  <c r="I130" i="12"/>
  <c r="K130" i="12"/>
  <c r="M130" i="12"/>
  <c r="O130" i="12"/>
  <c r="Q130" i="12"/>
  <c r="U130" i="12"/>
  <c r="I134" i="12"/>
  <c r="K134" i="12"/>
  <c r="O134" i="12"/>
  <c r="Q134" i="12"/>
  <c r="U134" i="12"/>
  <c r="I139" i="12"/>
  <c r="K139" i="12"/>
  <c r="M139" i="12"/>
  <c r="O139" i="12"/>
  <c r="Q139" i="12"/>
  <c r="U139" i="12"/>
  <c r="I140" i="12"/>
  <c r="K140" i="12"/>
  <c r="O140" i="12"/>
  <c r="Q140" i="12"/>
  <c r="U140" i="12"/>
  <c r="I141" i="12"/>
  <c r="K141" i="12"/>
  <c r="O141" i="12"/>
  <c r="Q141" i="12"/>
  <c r="U141" i="12"/>
  <c r="I144" i="12"/>
  <c r="K144" i="12"/>
  <c r="O144" i="12"/>
  <c r="Q144" i="12"/>
  <c r="U144" i="12"/>
  <c r="I146" i="12"/>
  <c r="K146" i="12"/>
  <c r="O146" i="12"/>
  <c r="Q146" i="12"/>
  <c r="U146" i="12"/>
  <c r="I147" i="12"/>
  <c r="K147" i="12"/>
  <c r="O147" i="12"/>
  <c r="Q147" i="12"/>
  <c r="U147" i="12"/>
  <c r="I148" i="12"/>
  <c r="K148" i="12"/>
  <c r="O148" i="12"/>
  <c r="Q148" i="12"/>
  <c r="U148" i="12"/>
  <c r="I149" i="12"/>
  <c r="K149" i="12"/>
  <c r="O149" i="12"/>
  <c r="Q149" i="12"/>
  <c r="U149" i="12"/>
  <c r="I150" i="12"/>
  <c r="K150" i="12"/>
  <c r="O150" i="12"/>
  <c r="Q150" i="12"/>
  <c r="U150" i="12"/>
  <c r="I152" i="12"/>
  <c r="K152" i="12"/>
  <c r="M152" i="12"/>
  <c r="O152" i="12"/>
  <c r="Q152" i="12"/>
  <c r="U152" i="12"/>
  <c r="I165" i="12"/>
  <c r="K165" i="12"/>
  <c r="M165" i="12"/>
  <c r="O165" i="12"/>
  <c r="Q165" i="12"/>
  <c r="U165" i="12"/>
  <c r="I168" i="12"/>
  <c r="K168" i="12"/>
  <c r="M168" i="12"/>
  <c r="O168" i="12"/>
  <c r="Q168" i="12"/>
  <c r="U168" i="12"/>
  <c r="I171" i="12"/>
  <c r="K171" i="12"/>
  <c r="O171" i="12"/>
  <c r="Q171" i="12"/>
  <c r="U171" i="12"/>
  <c r="I173" i="12"/>
  <c r="K173" i="12"/>
  <c r="M173" i="12"/>
  <c r="O173" i="12"/>
  <c r="Q173" i="12"/>
  <c r="U173" i="12"/>
  <c r="I176" i="12"/>
  <c r="K176" i="12"/>
  <c r="M176" i="12"/>
  <c r="O176" i="12"/>
  <c r="Q176" i="12"/>
  <c r="U176" i="12"/>
  <c r="I181" i="12"/>
  <c r="K181" i="12"/>
  <c r="O181" i="12"/>
  <c r="Q181" i="12"/>
  <c r="U181" i="12"/>
  <c r="I183" i="12"/>
  <c r="K183" i="12"/>
  <c r="O183" i="12"/>
  <c r="Q183" i="12"/>
  <c r="U183" i="12"/>
  <c r="I184" i="12"/>
  <c r="K184" i="12"/>
  <c r="O184" i="12"/>
  <c r="Q184" i="12"/>
  <c r="U184" i="12"/>
  <c r="I189" i="12"/>
  <c r="K189" i="12"/>
  <c r="O189" i="12"/>
  <c r="Q189" i="12"/>
  <c r="U189" i="12"/>
  <c r="I191" i="12"/>
  <c r="K191" i="12"/>
  <c r="O191" i="12"/>
  <c r="Q191" i="12"/>
  <c r="U191" i="12"/>
  <c r="I193" i="12"/>
  <c r="K193" i="12"/>
  <c r="M193" i="12"/>
  <c r="O193" i="12"/>
  <c r="Q193" i="12"/>
  <c r="U193" i="12"/>
  <c r="I204" i="12"/>
  <c r="K204" i="12"/>
  <c r="O204" i="12"/>
  <c r="Q204" i="12"/>
  <c r="U204" i="12"/>
  <c r="I208" i="12"/>
  <c r="K208" i="12"/>
  <c r="M208" i="12"/>
  <c r="O208" i="12"/>
  <c r="Q208" i="12"/>
  <c r="U208" i="12"/>
  <c r="I211" i="12"/>
  <c r="K211" i="12"/>
  <c r="O211" i="12"/>
  <c r="Q211" i="12"/>
  <c r="U211" i="12"/>
  <c r="I214" i="12"/>
  <c r="I213" i="12" s="1"/>
  <c r="K214" i="12"/>
  <c r="K213" i="12" s="1"/>
  <c r="O214" i="12"/>
  <c r="O213" i="12" s="1"/>
  <c r="Q214" i="12"/>
  <c r="Q213" i="12" s="1"/>
  <c r="U214" i="12"/>
  <c r="U213" i="12" s="1"/>
  <c r="I228" i="12"/>
  <c r="K228" i="12"/>
  <c r="O228" i="12"/>
  <c r="Q228" i="12"/>
  <c r="U228" i="12"/>
  <c r="I230" i="12"/>
  <c r="K230" i="12"/>
  <c r="O230" i="12"/>
  <c r="Q230" i="12"/>
  <c r="U230" i="12"/>
  <c r="I232" i="12"/>
  <c r="K232" i="12"/>
  <c r="M232" i="12"/>
  <c r="O232" i="12"/>
  <c r="Q232" i="12"/>
  <c r="U232" i="12"/>
  <c r="I234" i="12"/>
  <c r="K234" i="12"/>
  <c r="M234" i="12"/>
  <c r="O234" i="12"/>
  <c r="Q234" i="12"/>
  <c r="U234" i="12"/>
  <c r="I236" i="12"/>
  <c r="K236" i="12"/>
  <c r="O236" i="12"/>
  <c r="Q236" i="12"/>
  <c r="U236" i="12"/>
  <c r="I238" i="12"/>
  <c r="K238" i="12"/>
  <c r="O238" i="12"/>
  <c r="Q238" i="12"/>
  <c r="U238" i="12"/>
  <c r="I240" i="12"/>
  <c r="K240" i="12"/>
  <c r="O240" i="12"/>
  <c r="Q240" i="12"/>
  <c r="U240" i="12"/>
  <c r="I242" i="12"/>
  <c r="K242" i="12"/>
  <c r="O242" i="12"/>
  <c r="Q242" i="12"/>
  <c r="U242" i="12"/>
  <c r="I243" i="12"/>
  <c r="K243" i="12"/>
  <c r="M243" i="12"/>
  <c r="O243" i="12"/>
  <c r="Q243" i="12"/>
  <c r="U243" i="12"/>
  <c r="I245" i="12"/>
  <c r="K245" i="12"/>
  <c r="M245" i="12"/>
  <c r="O245" i="12"/>
  <c r="Q245" i="12"/>
  <c r="U245" i="12"/>
  <c r="I249" i="12"/>
  <c r="K249" i="12"/>
  <c r="O249" i="12"/>
  <c r="Q249" i="12"/>
  <c r="U249" i="12"/>
  <c r="I253" i="12"/>
  <c r="K253" i="12"/>
  <c r="M253" i="12"/>
  <c r="O253" i="12"/>
  <c r="Q253" i="12"/>
  <c r="U253" i="12"/>
  <c r="I254" i="12"/>
  <c r="K254" i="12"/>
  <c r="M254" i="12"/>
  <c r="O254" i="12"/>
  <c r="Q254" i="12"/>
  <c r="U254" i="12"/>
  <c r="I256" i="12"/>
  <c r="K256" i="12"/>
  <c r="M256" i="12"/>
  <c r="O256" i="12"/>
  <c r="Q256" i="12"/>
  <c r="U256" i="12"/>
  <c r="I258" i="12"/>
  <c r="K258" i="12"/>
  <c r="O258" i="12"/>
  <c r="Q258" i="12"/>
  <c r="U258" i="12"/>
  <c r="G259" i="12"/>
  <c r="I62" i="1" s="1"/>
  <c r="I260" i="12"/>
  <c r="K260" i="12"/>
  <c r="O260" i="12"/>
  <c r="Q260" i="12"/>
  <c r="U260" i="12"/>
  <c r="I262" i="12"/>
  <c r="K262" i="12"/>
  <c r="M262" i="12"/>
  <c r="O262" i="12"/>
  <c r="Q262" i="12"/>
  <c r="U262" i="12"/>
  <c r="I264" i="12"/>
  <c r="K264" i="12"/>
  <c r="M264" i="12"/>
  <c r="O264" i="12"/>
  <c r="Q264" i="12"/>
  <c r="U264" i="12"/>
  <c r="G265" i="12"/>
  <c r="I63" i="1" s="1"/>
  <c r="I266" i="12"/>
  <c r="K266" i="12"/>
  <c r="K265" i="12" s="1"/>
  <c r="O266" i="12"/>
  <c r="Q266" i="12"/>
  <c r="U266" i="12"/>
  <c r="I267" i="12"/>
  <c r="K267" i="12"/>
  <c r="O267" i="12"/>
  <c r="Q267" i="12"/>
  <c r="U267" i="12"/>
  <c r="I269" i="12"/>
  <c r="K269" i="12"/>
  <c r="M269" i="12"/>
  <c r="O269" i="12"/>
  <c r="Q269" i="12"/>
  <c r="U269" i="12"/>
  <c r="I270" i="12"/>
  <c r="K270" i="12"/>
  <c r="M270" i="12"/>
  <c r="O270" i="12"/>
  <c r="Q270" i="12"/>
  <c r="U270" i="12"/>
  <c r="I271" i="12"/>
  <c r="K271" i="12"/>
  <c r="M271" i="12"/>
  <c r="O271" i="12"/>
  <c r="Q271" i="12"/>
  <c r="U271" i="12"/>
  <c r="I273" i="12"/>
  <c r="K273" i="12"/>
  <c r="M273" i="12"/>
  <c r="O273" i="12"/>
  <c r="Q273" i="12"/>
  <c r="U273" i="12"/>
  <c r="I274" i="12"/>
  <c r="K274" i="12"/>
  <c r="O274" i="12"/>
  <c r="Q274" i="12"/>
  <c r="U274" i="12"/>
  <c r="I276" i="12"/>
  <c r="K276" i="12"/>
  <c r="M276" i="12"/>
  <c r="O276" i="12"/>
  <c r="Q276" i="12"/>
  <c r="U276" i="12"/>
  <c r="I279" i="12"/>
  <c r="K279" i="12"/>
  <c r="M279" i="12"/>
  <c r="O279" i="12"/>
  <c r="Q279" i="12"/>
  <c r="U279" i="12"/>
  <c r="I282" i="12"/>
  <c r="K282" i="12"/>
  <c r="O282" i="12"/>
  <c r="Q282" i="12"/>
  <c r="U282" i="12"/>
  <c r="I285" i="12"/>
  <c r="K285" i="12"/>
  <c r="O285" i="12"/>
  <c r="Q285" i="12"/>
  <c r="U285" i="12"/>
  <c r="I288" i="12"/>
  <c r="K288" i="12"/>
  <c r="M288" i="12"/>
  <c r="O288" i="12"/>
  <c r="Q288" i="12"/>
  <c r="U288" i="12"/>
  <c r="I291" i="12"/>
  <c r="K291" i="12"/>
  <c r="O291" i="12"/>
  <c r="Q291" i="12"/>
  <c r="U291" i="12"/>
  <c r="I293" i="12"/>
  <c r="K293" i="12"/>
  <c r="M293" i="12"/>
  <c r="O293" i="12"/>
  <c r="Q293" i="12"/>
  <c r="U293" i="12"/>
  <c r="I296" i="12"/>
  <c r="K296" i="12"/>
  <c r="M296" i="12"/>
  <c r="O296" i="12"/>
  <c r="O292" i="12" s="1"/>
  <c r="Q296" i="12"/>
  <c r="U296" i="12"/>
  <c r="I299" i="12"/>
  <c r="K299" i="12"/>
  <c r="O299" i="12"/>
  <c r="Q299" i="12"/>
  <c r="U299" i="12"/>
  <c r="I302" i="12"/>
  <c r="K302" i="12"/>
  <c r="M302" i="12"/>
  <c r="O302" i="12"/>
  <c r="Q302" i="12"/>
  <c r="U302" i="12"/>
  <c r="G303" i="12"/>
  <c r="I67" i="1" s="1"/>
  <c r="I18" i="1" s="1"/>
  <c r="I304" i="12"/>
  <c r="K304" i="12"/>
  <c r="O304" i="12"/>
  <c r="Q304" i="12"/>
  <c r="U304" i="12"/>
  <c r="I305" i="12"/>
  <c r="K305" i="12"/>
  <c r="M305" i="12"/>
  <c r="O305" i="12"/>
  <c r="Q305" i="12"/>
  <c r="Q303" i="12" s="1"/>
  <c r="U305" i="12"/>
  <c r="G306" i="12"/>
  <c r="I68" i="1" s="1"/>
  <c r="I19" i="1" s="1"/>
  <c r="I307" i="12"/>
  <c r="K307" i="12"/>
  <c r="M307" i="12"/>
  <c r="O307" i="12"/>
  <c r="O306" i="12" s="1"/>
  <c r="Q307" i="12"/>
  <c r="U307" i="12"/>
  <c r="I308" i="12"/>
  <c r="K308" i="12"/>
  <c r="O308" i="12"/>
  <c r="Q308" i="12"/>
  <c r="U308" i="12"/>
  <c r="U306" i="12" s="1"/>
  <c r="I309" i="12"/>
  <c r="K309" i="12"/>
  <c r="M309" i="12"/>
  <c r="O309" i="12"/>
  <c r="Q309" i="12"/>
  <c r="U309" i="12"/>
  <c r="F40" i="1"/>
  <c r="G40" i="1"/>
  <c r="H40" i="1"/>
  <c r="I40" i="1"/>
  <c r="J39" i="1"/>
  <c r="J40" i="1" s="1"/>
  <c r="J28" i="1"/>
  <c r="J26" i="1"/>
  <c r="G38" i="1"/>
  <c r="F38" i="1"/>
  <c r="J23" i="1"/>
  <c r="J24" i="1"/>
  <c r="J25" i="1"/>
  <c r="J27" i="1"/>
  <c r="E24" i="1"/>
  <c r="E26" i="1"/>
  <c r="G53" i="13" l="1"/>
  <c r="M291" i="12"/>
  <c r="G239" i="12"/>
  <c r="I61" i="1" s="1"/>
  <c r="G101" i="12"/>
  <c r="I52" i="1" s="1"/>
  <c r="G8" i="12"/>
  <c r="I47" i="1" s="1"/>
  <c r="I69" i="1" s="1"/>
  <c r="G151" i="12"/>
  <c r="I57" i="1" s="1"/>
  <c r="G143" i="12"/>
  <c r="I56" i="1" s="1"/>
  <c r="G114" i="12"/>
  <c r="I53" i="1" s="1"/>
  <c r="O91" i="12"/>
  <c r="G268" i="12"/>
  <c r="I64" i="1" s="1"/>
  <c r="G34" i="12"/>
  <c r="I49" i="1" s="1"/>
  <c r="M124" i="12"/>
  <c r="G175" i="12"/>
  <c r="I58" i="1" s="1"/>
  <c r="G129" i="12"/>
  <c r="I55" i="1" s="1"/>
  <c r="G21" i="12"/>
  <c r="I48" i="1" s="1"/>
  <c r="M214" i="12"/>
  <c r="M213" i="12" s="1"/>
  <c r="G69" i="12"/>
  <c r="I50" i="1" s="1"/>
  <c r="G91" i="12"/>
  <c r="I51" i="1" s="1"/>
  <c r="G292" i="12"/>
  <c r="I66" i="1" s="1"/>
  <c r="M265" i="12"/>
  <c r="G227" i="12"/>
  <c r="I60" i="1" s="1"/>
  <c r="I17" i="1" s="1"/>
  <c r="M11" i="12"/>
  <c r="M91" i="12"/>
  <c r="Q259" i="12"/>
  <c r="M259" i="12"/>
  <c r="U124" i="12"/>
  <c r="O124" i="12"/>
  <c r="I306" i="12"/>
  <c r="K151" i="12"/>
  <c r="U151" i="12"/>
  <c r="I303" i="12"/>
  <c r="I239" i="12"/>
  <c r="M306" i="12"/>
  <c r="U265" i="12"/>
  <c r="I91" i="12"/>
  <c r="M34" i="12"/>
  <c r="K303" i="12"/>
  <c r="O265" i="12"/>
  <c r="Q101" i="12"/>
  <c r="M101" i="12"/>
  <c r="Q143" i="12"/>
  <c r="K129" i="12"/>
  <c r="U129" i="12"/>
  <c r="O129" i="12"/>
  <c r="K275" i="12"/>
  <c r="M239" i="12"/>
  <c r="K306" i="12"/>
  <c r="O275" i="12"/>
  <c r="U275" i="12"/>
  <c r="I259" i="12"/>
  <c r="I151" i="12"/>
  <c r="Q151" i="12"/>
  <c r="M151" i="12"/>
  <c r="I101" i="12"/>
  <c r="I8" i="12"/>
  <c r="U101" i="12"/>
  <c r="Q69" i="12"/>
  <c r="Q21" i="12"/>
  <c r="M21" i="12"/>
  <c r="Q239" i="12"/>
  <c r="I34" i="12"/>
  <c r="M275" i="12"/>
  <c r="Q275" i="12"/>
  <c r="I265" i="12"/>
  <c r="U259" i="12"/>
  <c r="M227" i="12"/>
  <c r="M175" i="12"/>
  <c r="I143" i="12"/>
  <c r="U303" i="12"/>
  <c r="O303" i="12"/>
  <c r="I268" i="12"/>
  <c r="Q268" i="12"/>
  <c r="M268" i="12"/>
  <c r="K227" i="12"/>
  <c r="K175" i="12"/>
  <c r="O143" i="12"/>
  <c r="U143" i="12"/>
  <c r="I124" i="12"/>
  <c r="O114" i="12"/>
  <c r="K114" i="12"/>
  <c r="K91" i="12"/>
  <c r="K69" i="12"/>
  <c r="U69" i="12"/>
  <c r="O69" i="12"/>
  <c r="K21" i="12"/>
  <c r="K292" i="12"/>
  <c r="Q306" i="12"/>
  <c r="M303" i="12"/>
  <c r="U292" i="12"/>
  <c r="O268" i="12"/>
  <c r="K268" i="12"/>
  <c r="K239" i="12"/>
  <c r="U239" i="12"/>
  <c r="O239" i="12"/>
  <c r="M114" i="12"/>
  <c r="I114" i="12"/>
  <c r="U34" i="12"/>
  <c r="O34" i="12"/>
  <c r="U8" i="12"/>
  <c r="O8" i="12"/>
  <c r="Q8" i="12"/>
  <c r="M8" i="12"/>
  <c r="Q34" i="12"/>
  <c r="I275" i="12"/>
  <c r="Q265" i="12"/>
  <c r="O259" i="12"/>
  <c r="K259" i="12"/>
  <c r="Q227" i="12"/>
  <c r="I227" i="12"/>
  <c r="Q175" i="12"/>
  <c r="I175" i="12"/>
  <c r="M143" i="12"/>
  <c r="I129" i="12"/>
  <c r="Q129" i="12"/>
  <c r="M129" i="12"/>
  <c r="O101" i="12"/>
  <c r="K101" i="12"/>
  <c r="M69" i="12"/>
  <c r="I69" i="12"/>
  <c r="I21" i="12"/>
  <c r="I292" i="12"/>
  <c r="Q292" i="12"/>
  <c r="M292" i="12"/>
  <c r="O227" i="12"/>
  <c r="U227" i="12"/>
  <c r="O175" i="12"/>
  <c r="U175" i="12"/>
  <c r="K143" i="12"/>
  <c r="U114" i="12"/>
  <c r="U91" i="12"/>
  <c r="O21" i="12"/>
  <c r="U21" i="12"/>
  <c r="U268" i="12"/>
  <c r="O151" i="12"/>
  <c r="Q114" i="12"/>
  <c r="K34" i="12"/>
  <c r="K8" i="12"/>
  <c r="I16" i="1" l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<sst xmlns="http://schemas.openxmlformats.org/spreadsheetml/2006/main" count="1199" uniqueCount="614">
  <si>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</si>
  <si>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</si>
  <si>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</si>
  <si>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</si>
  <si>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</si>
  <si>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</si>
  <si>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</si>
  <si>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</si>
  <si>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</si>
  <si>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</si>
  <si>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</si>
  <si>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</si>
  <si>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</si>
  <si>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</si>
  <si>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</si>
  <si>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</si>
  <si>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</si>
  <si>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</si>
  <si>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</si>
  <si>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</si>
  <si>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</si>
  <si>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</si>
  <si>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</si>
  <si>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</si>
  <si>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</si>
  <si>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</si>
  <si>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</si>
  <si>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</si>
  <si>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</si>
  <si>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</si>
  <si>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</si>
  <si>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</si>
  <si>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</si>
  <si>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</si>
  <si>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</si>
  <si>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</si>
  <si>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</si>
  <si>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</si>
  <si>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</si>
  <si>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</si>
  <si>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</si>
  <si>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</si>
  <si>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</si>
  <si>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Velká Losenice</t>
  </si>
  <si>
    <t>Rozpočet:</t>
  </si>
  <si>
    <t>Misto</t>
  </si>
  <si>
    <t>Rekonstrukce areálu bývalého lihovaru ve Velké Losenici - BUDOVA B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</si>
  <si>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</si>
  <si>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</si>
  <si>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</si>
  <si>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</si>
  <si>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</si>
  <si>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</si>
  <si>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</si>
  <si>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</si>
  <si>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</si>
  <si>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</si>
  <si>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</si>
  <si>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</si>
  <si>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</si>
  <si>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</si>
  <si>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</si>
  <si>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</si>
  <si>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</si>
  <si>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</si>
  <si>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</si>
  <si>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</si>
  <si>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</si>
  <si>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</si>
  <si>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</si>
  <si>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</si>
  <si>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</si>
  <si>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</si>
  <si>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</si>
  <si>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</si>
  <si>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</si>
  <si>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</si>
  <si>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</si>
  <si>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</si>
  <si>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</si>
  <si>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</si>
  <si>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</si>
  <si>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</si>
  <si>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</si>
  <si>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</si>
  <si>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</si>
  <si>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</si>
  <si>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</si>
  <si>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766</t>
  </si>
  <si>
    <t>Konstrukce truhlářské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</si>
  <si>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</si>
  <si>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</si>
  <si>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</si>
  <si>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</si>
  <si>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</si>
  <si>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</si>
  <si>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</si>
  <si>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</si>
  <si>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</si>
  <si>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</si>
  <si>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</si>
  <si>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</si>
  <si>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</si>
  <si>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</si>
  <si>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</si>
  <si>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</si>
  <si>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</si>
  <si>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</si>
  <si>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</si>
  <si>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</si>
  <si>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</si>
  <si>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</si>
  <si>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</si>
  <si>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</si>
  <si>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</si>
  <si>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</si>
  <si>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</si>
  <si>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</si>
  <si>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</si>
  <si>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</si>
  <si>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</si>
  <si>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</si>
  <si>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</si>
  <si>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131301201R00</t>
  </si>
  <si>
    <t>Hloubení zapažených jam v hor.4 do 100 m3, (drenáž)</t>
  </si>
  <si>
    <t>m3</t>
  </si>
  <si>
    <t>POL1_0</t>
  </si>
  <si>
    <t>drenáž:7,9*((2+0,65)*(2,61+0,390)*0,5)</t>
  </si>
  <si>
    <t>VV</t>
  </si>
  <si>
    <t>131301209R00</t>
  </si>
  <si>
    <t>Příplatek za lepivost - hloubení zapaž.jam v hor.4, (drenáž)</t>
  </si>
  <si>
    <t>161101101R00</t>
  </si>
  <si>
    <t>Svislé přemístění výkopku z hor.1-4 do 2,5 m, (drenáž)</t>
  </si>
  <si>
    <t>162701105R00</t>
  </si>
  <si>
    <t>Vodorovné přemístění výkopku z hor.1-4 do 10000 m, (drenáž)</t>
  </si>
  <si>
    <t>31,40250-25,51502</t>
  </si>
  <si>
    <t>199000002R00</t>
  </si>
  <si>
    <t>Poplatek za skládku horniny 1- 4, č. dle katal. odpadů 17 05 04, (drenáž)</t>
  </si>
  <si>
    <t>175101101RT2</t>
  </si>
  <si>
    <t>Obsyp potrubí bez prohození sypaniny, s dodáním štěrkopísku frakce8/16 mm (drenáž)</t>
  </si>
  <si>
    <t>drenáž:(((0,65+0,9)*0,5)/2)*7,9</t>
  </si>
  <si>
    <t>174101101R00</t>
  </si>
  <si>
    <t>Zásyp jam, rýh, šachet se zhutněním zeminou, (drenáž)</t>
  </si>
  <si>
    <t>7,9*((2+0,65)*(2,61+0,390-0,270)*0,5)</t>
  </si>
  <si>
    <t>- štěrkopísek:-3,06125</t>
  </si>
  <si>
    <t>215901101RT5</t>
  </si>
  <si>
    <t>Zhutnění podloží z hornin nesoudržných do 92% PS, vibrační deskou (drenáž)</t>
  </si>
  <si>
    <t>m2</t>
  </si>
  <si>
    <t>drenáž:7,9*0,65</t>
  </si>
  <si>
    <t>212312111R00</t>
  </si>
  <si>
    <t>Lože trativodu z betonu prostého, (drenáž)</t>
  </si>
  <si>
    <t>drenáž - betonové lože:7,9*0,65*0,1</t>
  </si>
  <si>
    <t>212753114R00</t>
  </si>
  <si>
    <t>Montáž ohebné dren. trubky do rýhy DN 100,bez lože, (drenáž)</t>
  </si>
  <si>
    <t>m</t>
  </si>
  <si>
    <t>drenáž:7,9</t>
  </si>
  <si>
    <t>28611223.AR</t>
  </si>
  <si>
    <t>Trubka PVC drenážní flexibilní d 100 mm, (drenáž)</t>
  </si>
  <si>
    <t>POL3_0</t>
  </si>
  <si>
    <t>drenáž:7,9*1,01</t>
  </si>
  <si>
    <t>212971110R00</t>
  </si>
  <si>
    <t>Opláštění trativodů z geotext., do sklonu 1:2,5, (drenáž)</t>
  </si>
  <si>
    <t>drenáž:(0,65+0,5+0,9+0,565+2,4)*7,9</t>
  </si>
  <si>
    <t>67390503R</t>
  </si>
  <si>
    <t>Geotextilie 300 g/m2, (drenáž)</t>
  </si>
  <si>
    <t>drenáž:39,6185*1,08</t>
  </si>
  <si>
    <t>311112340RT2</t>
  </si>
  <si>
    <t>Stěna z tvárnic ztraceného bednění Best, tl. 40 cm, zalití tvárnic betonem C 16/20</t>
  </si>
  <si>
    <t>1.NP:11,5*3,42</t>
  </si>
  <si>
    <t>311112315RT2</t>
  </si>
  <si>
    <t>Stěna z tvárnic ztraceného bednění Best, tl. 15 cm, zalití tvárnic betonem C 16/20</t>
  </si>
  <si>
    <t>311361821R00</t>
  </si>
  <si>
    <t>Výztuž nadzáklad. zdí z betonářské oceli 10505 (R)</t>
  </si>
  <si>
    <t>t</t>
  </si>
  <si>
    <t>pr. 10 mm - 0,62 kg/bm:</t>
  </si>
  <si>
    <t>svislá výztuž:(3,42+0,3)*8*11,5*0,00062*1,08</t>
  </si>
  <si>
    <t>vodorovná výztuž:(3,42/0,25)*2*11,5*0,00062*1,08</t>
  </si>
  <si>
    <t>311238144R00</t>
  </si>
  <si>
    <t>Vnější keramické zdivo, broušený blok tl. 300 mm, malta pro tenké spáry, vč. lešení</t>
  </si>
  <si>
    <t>2.NP:2,25*11,5</t>
  </si>
  <si>
    <t>- otvory:-(0,9*2,02)</t>
  </si>
  <si>
    <t>zazdívky:2*1,5*1,125</t>
  </si>
  <si>
    <t>1,57*1,125</t>
  </si>
  <si>
    <t>0,47*11,5</t>
  </si>
  <si>
    <t>dozdění štítů:0,3*9,5*2</t>
  </si>
  <si>
    <t>310239211RT2</t>
  </si>
  <si>
    <t>Zazdívka otvorů plochy do 4 m2 cihlami na MVC, s použitím suché maltové směsi</t>
  </si>
  <si>
    <t>1.NP:0,87*0,81*1,1</t>
  </si>
  <si>
    <t>317941123R00</t>
  </si>
  <si>
    <t>Osazení ocelových válcovaných nosníků  č.14-22, na cementovou maltu</t>
  </si>
  <si>
    <t>IPE 140 - 12,90 kg/m:</t>
  </si>
  <si>
    <t>1.NP:3*2,75*0,0129</t>
  </si>
  <si>
    <t>13383425R</t>
  </si>
  <si>
    <t>Tyč průřezu IPE 140, střední, jakost oceli S235, 11375 (a)</t>
  </si>
  <si>
    <t>1.NP:3*2,75*0,0129*1,08</t>
  </si>
  <si>
    <t>317168132R00</t>
  </si>
  <si>
    <t>D+M Keramický překlad 70x238x1500 mm (b)</t>
  </si>
  <si>
    <t>kus</t>
  </si>
  <si>
    <t>2.NP:3</t>
  </si>
  <si>
    <t>317168130R00</t>
  </si>
  <si>
    <t>D+M Keramický překlad 70x238x1000 mm (c)</t>
  </si>
  <si>
    <t>2.NP:12</t>
  </si>
  <si>
    <t>317998113R00</t>
  </si>
  <si>
    <t>Izolace mezi překlady polystyren tl. 80 mm</t>
  </si>
  <si>
    <t>2.NP:1,5</t>
  </si>
  <si>
    <t>4*1,0</t>
  </si>
  <si>
    <t>346244381RT2</t>
  </si>
  <si>
    <t>Plentování ocelových nosníků výšky do 20 cm, s použitím suché maltové směsi</t>
  </si>
  <si>
    <t>1.NP - a:2*0,2*2,75</t>
  </si>
  <si>
    <t>317234410RT2</t>
  </si>
  <si>
    <t>Vyzdívka mezi nosníky cihlami pálenými na MC, s použitím suché maltové směsi</t>
  </si>
  <si>
    <t>1.NP - a:2*0,2*0,065*2,75++2*0,1*0,14*2,75*2</t>
  </si>
  <si>
    <t>417351111R00</t>
  </si>
  <si>
    <t>Bednění ztužujících věnců, obě strany - zřízení</t>
  </si>
  <si>
    <t>65,00602</t>
  </si>
  <si>
    <t>19,70564</t>
  </si>
  <si>
    <t>0,49791</t>
  </si>
  <si>
    <t>4,89849</t>
  </si>
  <si>
    <t>2,56763</t>
  </si>
  <si>
    <t>28,28217</t>
  </si>
  <si>
    <t>1,77506</t>
  </si>
  <si>
    <t>0,01838</t>
  </si>
  <si>
    <t>0,00901</t>
  </si>
  <si>
    <t>0,02499</t>
  </si>
  <si>
    <t>417351113R00</t>
  </si>
  <si>
    <t>Bednění ztužujících věnců, obě strany - odstranění</t>
  </si>
  <si>
    <t>417321315R00</t>
  </si>
  <si>
    <t>Ztužující pásy a věnce z betonu železového C 20/25</t>
  </si>
  <si>
    <t>2*0,25*(11,5+7,27-0,6)</t>
  </si>
  <si>
    <t>417361821R00</t>
  </si>
  <si>
    <t>Výztuž ztužujících pásů a věnců z oceli 10505(R)</t>
  </si>
  <si>
    <t>odhad: 120 kg/m3:9,08500*120*0,001*1,08</t>
  </si>
  <si>
    <t>411354171R00</t>
  </si>
  <si>
    <t>Podpěrná konstr. stropů - zřízení</t>
  </si>
  <si>
    <t>1,51*10,266</t>
  </si>
  <si>
    <t>411354172R00</t>
  </si>
  <si>
    <t>Podpěrná konstr. stropů - odstranění</t>
  </si>
  <si>
    <t>411900001RA0</t>
  </si>
  <si>
    <t>Demontáž trámového stropu</t>
  </si>
  <si>
    <t>POL2_0</t>
  </si>
  <si>
    <t>2,95*8,52</t>
  </si>
  <si>
    <t>602021194R00</t>
  </si>
  <si>
    <t>D+M Fasádní penetrace - (S2, S3, S6)</t>
  </si>
  <si>
    <t>602021187RW1</t>
  </si>
  <si>
    <t>D+M Silikonová omítka + transparentní nátěr - sokl, zrnitost 1,5 mm (S6)</t>
  </si>
  <si>
    <t>odměřeno z PD:</t>
  </si>
  <si>
    <t>Pohled JZ:0,41+6,1</t>
  </si>
  <si>
    <t>Pohled JV:5,81+4,22</t>
  </si>
  <si>
    <t>Pohled SV:2,96</t>
  </si>
  <si>
    <t>Pohled SZ:9,38</t>
  </si>
  <si>
    <t>602021187RV3</t>
  </si>
  <si>
    <t>D+m Tenkovrstvá dif. otevřená fasádní omítka, tl. 3 mm (S2, S3)</t>
  </si>
  <si>
    <t>225,73638-28,88</t>
  </si>
  <si>
    <t>612420016RAA</t>
  </si>
  <si>
    <t>Omítka stěn vnitřní vápenocementová štuková, montáž a demontáž pomocného lešení</t>
  </si>
  <si>
    <t>611420016RAA</t>
  </si>
  <si>
    <t>Omítka stropů vnitřní vápenocemetová štuková, montáž a demontáž pomocného lešení</t>
  </si>
  <si>
    <t>1.NP:58,73</t>
  </si>
  <si>
    <t>610991111R00</t>
  </si>
  <si>
    <t>Zakrývání výplní vnitřních otvorů, vč. odkrytí</t>
  </si>
  <si>
    <t>1.NP:0,775*2,02+0,875*2,02*2+2,1*3,05</t>
  </si>
  <si>
    <t>2.NP:0,9*2,02+1,1*2,12</t>
  </si>
  <si>
    <t>622904112R00</t>
  </si>
  <si>
    <t>Očištění fasád tlakovou vodou složitost 1 - 2</t>
  </si>
  <si>
    <t>622481211RT8</t>
  </si>
  <si>
    <t xml:space="preserve">Montáž výztužné sítě(perlinky)do stěrky-vněj.stěny, včetně výztužné sítě a stěrkového tmelu </t>
  </si>
  <si>
    <t>3,42*11,5</t>
  </si>
  <si>
    <t>622421210R00</t>
  </si>
  <si>
    <t>Omítka vnější tepelně izolační tl. 3 cm</t>
  </si>
  <si>
    <t>622473186R00</t>
  </si>
  <si>
    <t>D+M Příplatek za rohovník pro vnější omítky, (okna, dveře)</t>
  </si>
  <si>
    <t>1.NP:2*2,03+1,04+2*2,1+3,05+2*0,7+0,5+2*0,7+0,5+2*0,635+0,55+2*0,635+0,545+2*2,02+0,9+2*2,02</t>
  </si>
  <si>
    <t>620991121R00</t>
  </si>
  <si>
    <t>Zakrývání výplní vnějších otvorů z lešení</t>
  </si>
  <si>
    <t>2,1*3,05+0,775*2,02+0,9*2,02</t>
  </si>
  <si>
    <t>632411125R00</t>
  </si>
  <si>
    <t>Potěr ze SMS, ruční zpracování, tl. 25 mm, (vyrovnání podkladu po bourání pod nové zdivo)</t>
  </si>
  <si>
    <t>0,677*11,5</t>
  </si>
  <si>
    <t>631310001RC1</t>
  </si>
  <si>
    <t>Oprava stávajícího venkovního beton. schodiště</t>
  </si>
  <si>
    <t>soubor</t>
  </si>
  <si>
    <t>631310002RC2</t>
  </si>
  <si>
    <t>Oprava stávající venkovní betonové plochy</t>
  </si>
  <si>
    <t>941955002R00</t>
  </si>
  <si>
    <t>Lešení lehké pomocné, výška podlahy do 1,9 m</t>
  </si>
  <si>
    <t>1.NP:(1,5+10,266)*1,0</t>
  </si>
  <si>
    <t>(4,345+9,95)*1,0</t>
  </si>
  <si>
    <t>2.NP:(6,67+10,9)*1,0</t>
  </si>
  <si>
    <t>941941031R00</t>
  </si>
  <si>
    <t>Montáž lešení leh.řad.s podlahami,š.do 1 m, H 10 m</t>
  </si>
  <si>
    <t>Pohled JZ:7,27*(9,5-1,7)</t>
  </si>
  <si>
    <t>Pohled JV:11,5*(9,5-1,7)</t>
  </si>
  <si>
    <t>Pohled SV:7,27*(9-1,7)</t>
  </si>
  <si>
    <t>Pohled SZ:11,5*(7-1,7)</t>
  </si>
  <si>
    <t>941941831R00</t>
  </si>
  <si>
    <t>Demontáž lešení leh.řad.s podlahami,š.1 m, H 10 m</t>
  </si>
  <si>
    <t>941941191R00</t>
  </si>
  <si>
    <t>Příplatek za každý měsíc použití lešení k pol.1031</t>
  </si>
  <si>
    <t>941941502R00</t>
  </si>
  <si>
    <t xml:space="preserve">Doprava lešení pronaj-dovoz a odvoz sady do 250m2 </t>
  </si>
  <si>
    <t>km</t>
  </si>
  <si>
    <t>(260,427/250)*20</t>
  </si>
  <si>
    <t>952901111R00</t>
  </si>
  <si>
    <t>Vyčištění budov o výšce podlaží do 4 m</t>
  </si>
  <si>
    <t>7,27*11,5*2</t>
  </si>
  <si>
    <t>953941312R00</t>
  </si>
  <si>
    <t>Osazení požárního hasicího přístroje na stěnu</t>
  </si>
  <si>
    <t>44984124R</t>
  </si>
  <si>
    <t>Přístroj hasicí práškový PG 6, 21A/113B</t>
  </si>
  <si>
    <t>953941391R00</t>
  </si>
  <si>
    <t>Revize požárního hasicího přístroje do 5 ks</t>
  </si>
  <si>
    <t>953941395R00</t>
  </si>
  <si>
    <t xml:space="preserve">Vystavení revizní zprávy-požární hasicí přístroj </t>
  </si>
  <si>
    <t>95394_RC01</t>
  </si>
  <si>
    <t>D+M Fotoluminiscenčních tabulek pro únikové cesty, atd. dle PBŘ</t>
  </si>
  <si>
    <t>962032231R00</t>
  </si>
  <si>
    <t>Bourání zdiva z cihel pálených na MVC, vč. pomocného lešení</t>
  </si>
  <si>
    <t>1.NP:0,63*(3,58+8,52+3,58)*3,23</t>
  </si>
  <si>
    <t>0,68*3,42*11,5</t>
  </si>
  <si>
    <t>0,615*(3,05-2,02)*1,45</t>
  </si>
  <si>
    <t>0,615*3,05*0,65</t>
  </si>
  <si>
    <t>překlad:0,615*0,2*2,75</t>
  </si>
  <si>
    <t>- otvory:-(1,09*1,5+1,015*1,5*2+1,65*2,32+1,3*2,02)</t>
  </si>
  <si>
    <t>2.NP:(4,813-3,23)*(3,58+8,52+3,58)*0,3</t>
  </si>
  <si>
    <t>(6,3-4,813)*0,3*2*3,58</t>
  </si>
  <si>
    <t>(4,542-3,23)*((0,3*0,15)+(0,3*0,45)+(0,6*0,3*2)+(0,3*0,3))</t>
  </si>
  <si>
    <t>2,388*0,3*11,5</t>
  </si>
  <si>
    <t>- otvory:-(0,902*0,635+0,9*0,635*3+1,05*2,02)</t>
  </si>
  <si>
    <t>štíty po spodní úroveň nového ŽB věnce:6,3*2*0,3</t>
  </si>
  <si>
    <t>968071125R00</t>
  </si>
  <si>
    <t>Vyvěšení, zavěšení kovových křídel dveří pl. 2 m2</t>
  </si>
  <si>
    <t>1.NP:1</t>
  </si>
  <si>
    <t>2.NP:1</t>
  </si>
  <si>
    <t>968072455R00</t>
  </si>
  <si>
    <t>Vybourání kovových dveřních zárubní pl. do 2 m2</t>
  </si>
  <si>
    <t>1.NP:0,775*2,02</t>
  </si>
  <si>
    <t>2.NP:0,9*2,02</t>
  </si>
  <si>
    <t>968072245R00</t>
  </si>
  <si>
    <t>Vybourání kovových rámů oken jednod. pl. 2 m2</t>
  </si>
  <si>
    <t>1.NP:1,09*1,5*3</t>
  </si>
  <si>
    <t>968062456R00</t>
  </si>
  <si>
    <t>Vybourání dřevěných dveřních zárubní pl. nad 2 m2</t>
  </si>
  <si>
    <t>1.NP:1,65*2,32</t>
  </si>
  <si>
    <t>979081111R00</t>
  </si>
  <si>
    <t>Odvoz suti a vybour. hmot na skládku do 1 km</t>
  </si>
  <si>
    <t>2,09908</t>
  </si>
  <si>
    <t>142,39377</t>
  </si>
  <si>
    <t>0,45826</t>
  </si>
  <si>
    <t>20,27254</t>
  </si>
  <si>
    <t>979081121R00</t>
  </si>
  <si>
    <t>Příplatek k odvozu za každý další 1 km</t>
  </si>
  <si>
    <t>1 cesta 10 km:165,22365*10</t>
  </si>
  <si>
    <t>979990201R00</t>
  </si>
  <si>
    <t>Poplatek za uložení suti - azbestocementové výrobky, skupina odpadu 170605</t>
  </si>
  <si>
    <t>979990105R00</t>
  </si>
  <si>
    <t>Poplatek za skládku suti - cihelné výrobky, skupina odpadu 170102</t>
  </si>
  <si>
    <t>124,32784</t>
  </si>
  <si>
    <t>12,75498</t>
  </si>
  <si>
    <t>2,39809</t>
  </si>
  <si>
    <t>2,91286</t>
  </si>
  <si>
    <t>979951111R00</t>
  </si>
  <si>
    <t>Výkup kovů - železný šrot tl. do 4 mm</t>
  </si>
  <si>
    <t>0,25715+0,20111</t>
  </si>
  <si>
    <t>979990161R00</t>
  </si>
  <si>
    <t>Poplatek za likvidaci - dřevo, skupina odpadu 170201</t>
  </si>
  <si>
    <t>0,25648+9,32908+10,68698</t>
  </si>
  <si>
    <t>978013191R00</t>
  </si>
  <si>
    <t>Otlučení omítek vnitřních stěn v rozsahu do 100 %</t>
  </si>
  <si>
    <t>1.NP:</t>
  </si>
  <si>
    <t>1.01:3,62*2*(9,95+4,345)</t>
  </si>
  <si>
    <t>- otvory:-(0,81*1,1+2,1*3,05+0,885*2,02)</t>
  </si>
  <si>
    <t>(3,62+0,3+1,8)*8,52</t>
  </si>
  <si>
    <t>- otvory:-(2,1*3,05)</t>
  </si>
  <si>
    <t>1.02:3,42*(1,51*2+9,95)</t>
  </si>
  <si>
    <t>- otvory:-(1,04*2,03+0,775*2,02+0,885*2,02)</t>
  </si>
  <si>
    <t>2.NP:2,52*(10,9+2*6,67)</t>
  </si>
  <si>
    <t>(7,885-3,62+0,3+2,52)*6,67*0,5*2</t>
  </si>
  <si>
    <t>- otvory:-(1,57*1,125*3+0,55*0,635+0,545*0,635+0,5*0,7*2)</t>
  </si>
  <si>
    <t>978015251R00</t>
  </si>
  <si>
    <t>Otlučení omítek vnějších MVC v složit.1-4 do 40 %</t>
  </si>
  <si>
    <t>venkovní fasáda cca 40%:1,68*(3,62+0,3+1,8)</t>
  </si>
  <si>
    <t>štít JZ - odměřeno z PD:53,31-(1,04*2,03+0,5*0,7*2)</t>
  </si>
  <si>
    <t>štít SV - odměřeno z PD:49,64-(0,81*1,1+0,775*2,02+1,1*2,12+0,55*0,635+0,545*0,635)</t>
  </si>
  <si>
    <t>978011191R00</t>
  </si>
  <si>
    <t>Otlučení omítek vnitřních vápenných stropů do 100%</t>
  </si>
  <si>
    <t>1.NP:4,345*9,95</t>
  </si>
  <si>
    <t>1,51*9,95</t>
  </si>
  <si>
    <t>975021411R00</t>
  </si>
  <si>
    <t>Podchycení zdiva pod stropem při tl.zdi do 90 cm</t>
  </si>
  <si>
    <t>dobourání otvoru pro dveře 2/De:2,1</t>
  </si>
  <si>
    <t>998011002R00</t>
  </si>
  <si>
    <t>Přesun hmot pro budovy zděné výšky do 12 m</t>
  </si>
  <si>
    <t>5,20412</t>
  </si>
  <si>
    <t>1,32039</t>
  </si>
  <si>
    <t>67,57217</t>
  </si>
  <si>
    <t>25,36039</t>
  </si>
  <si>
    <t>0,97787</t>
  </si>
  <si>
    <t>15,82663</t>
  </si>
  <si>
    <t>5,17343</t>
  </si>
  <si>
    <t>0,36825</t>
  </si>
  <si>
    <t>5,07695</t>
  </si>
  <si>
    <t>0,0222</t>
  </si>
  <si>
    <t>0,10292</t>
  </si>
  <si>
    <t>0,25036</t>
  </si>
  <si>
    <t>711823121RT7</t>
  </si>
  <si>
    <t>D+M Drenážní nopové fólie svisle, (drenáž, výška nopu min. 8 mm)</t>
  </si>
  <si>
    <t>drenáž:7,9*3</t>
  </si>
  <si>
    <t>711823129RT4</t>
  </si>
  <si>
    <t>D+M Ukončovací lišty k nopové fólii, (drenáž)</t>
  </si>
  <si>
    <t>7,9</t>
  </si>
  <si>
    <t>711141559RY2</t>
  </si>
  <si>
    <t>Izolace proti vlhk. vodorovná pásy přitavením, 1 vrstva - včetně dod. modifik. asf. pásu</t>
  </si>
  <si>
    <t>pod zdivo s přesahy na obě strany:1*11,5</t>
  </si>
  <si>
    <t>711142559RY2</t>
  </si>
  <si>
    <t>Izolace proti vlhkosti svislá pásy přitavením, 1 vrstva - včetně dod. modifik. asf. pásu</t>
  </si>
  <si>
    <t>svislá:11,5*3,42</t>
  </si>
  <si>
    <t>673522305R</t>
  </si>
  <si>
    <t>D+M Folie difuzní, plošná hmotnost min. 200 g/m2</t>
  </si>
  <si>
    <t>4,77*12,5*2</t>
  </si>
  <si>
    <t>998711202R00</t>
  </si>
  <si>
    <t>Přesun hmot pro izolace proti vodě, výšky do 12 m</t>
  </si>
  <si>
    <t>762900030RAB</t>
  </si>
  <si>
    <t>Demontáž dřevěného krovu, s bedněním</t>
  </si>
  <si>
    <t>12,32*12,17</t>
  </si>
  <si>
    <t>762_RC01</t>
  </si>
  <si>
    <t>Jeřáb - 1 den</t>
  </si>
  <si>
    <t>hod</t>
  </si>
  <si>
    <t>762900020RA0</t>
  </si>
  <si>
    <t>Demontáž dřevěného schodiště</t>
  </si>
  <si>
    <t>2,152+2,28</t>
  </si>
  <si>
    <t>762332140R00</t>
  </si>
  <si>
    <t>Montáž vázaných krovů pravidelných do 450 cm2</t>
  </si>
  <si>
    <t>krokev:30*4,77</t>
  </si>
  <si>
    <t>kleštiny:26*4,78</t>
  </si>
  <si>
    <t>pozednice:2*12,5</t>
  </si>
  <si>
    <t>60515280R</t>
  </si>
  <si>
    <t>Hranol stavební SM do 200 x 200 mm</t>
  </si>
  <si>
    <t>krokev:0,14*0,2*4,77*30*1,1</t>
  </si>
  <si>
    <t>kleštiny:0,08*0,18*4,78*26*1,1</t>
  </si>
  <si>
    <t>pozednice:0,16*0,16*12,5*2*1,1</t>
  </si>
  <si>
    <t>762395000R00</t>
  </si>
  <si>
    <t>Spojovací a ochranné prostředky pro střechy</t>
  </si>
  <si>
    <t>762342203RT4</t>
  </si>
  <si>
    <t>Montáž laťování střech, vzdálenost latí 22 - 36 cm, včetně dodávky řeziva, latě 4/6 cm</t>
  </si>
  <si>
    <t>762342206RT4</t>
  </si>
  <si>
    <t>Montáž kontralatí na vruty, s těsnicí páskou, včetně dodávky latí 4/6 cm</t>
  </si>
  <si>
    <t>998762202R00</t>
  </si>
  <si>
    <t>Přesun hmot pro tesařské konstrukce, výšky do 12 m</t>
  </si>
  <si>
    <t>763611232R00</t>
  </si>
  <si>
    <t>M.bednění střech z desek nad tl.18 mm,P+D,šroubo.</t>
  </si>
  <si>
    <t>60725017R</t>
  </si>
  <si>
    <t>Deska dřevoštěpková OSB 3 N tl. 25 mm</t>
  </si>
  <si>
    <t>4,77*12,5*2*1,05</t>
  </si>
  <si>
    <t>998763201R00</t>
  </si>
  <si>
    <t>Přesun hmot pro dřevostavby, výšky do 12 m</t>
  </si>
  <si>
    <t>764-1/K.RC01</t>
  </si>
  <si>
    <t>D+M Okapový systém vč. všech doplňků, (1/K), vč. spojovacího materiálu</t>
  </si>
  <si>
    <t>998764202R00</t>
  </si>
  <si>
    <t>Přesun hmot pro klempířské konstr., výšky do 12 m</t>
  </si>
  <si>
    <t>765321810R00</t>
  </si>
  <si>
    <t>Demontáž azbestocement.čtverců na bednění, do suti</t>
  </si>
  <si>
    <t>765331221RU1</t>
  </si>
  <si>
    <t>D+M Krytina betonová, např. cihlový odstín, vč. všech doplňků, oplechování (upřesní investor)</t>
  </si>
  <si>
    <t>765331261RU1</t>
  </si>
  <si>
    <t>D+M Zakončení štítových hran taškami s ozubem, vč. všech doplňků</t>
  </si>
  <si>
    <t>4*4,77</t>
  </si>
  <si>
    <t>765331231RU1</t>
  </si>
  <si>
    <t>D+M Hřebenáč vč. všech doplňků</t>
  </si>
  <si>
    <t>998765202R00</t>
  </si>
  <si>
    <t>Přesun hmot pro krytiny tvrdé, výšky do 12 m</t>
  </si>
  <si>
    <t>766-1/De.RC01</t>
  </si>
  <si>
    <t>Venkovní dřevěné dveře, P, 675/1970 mm (1/De), vč. kovové zárubně, dle výpisu prvků</t>
  </si>
  <si>
    <t>ks</t>
  </si>
  <si>
    <t>1/De:1</t>
  </si>
  <si>
    <t>766-2/De.RC02</t>
  </si>
  <si>
    <t>Venkovní dřevěné dveře dvoukřídlé, 2000/3000 mm , (2/De), vč. kovové zárubně, dle výpisu prvků</t>
  </si>
  <si>
    <t>2/De:1</t>
  </si>
  <si>
    <t>766-3/De.RC03</t>
  </si>
  <si>
    <t>Venkovní dřevěné dveře, P, 785/1970 mm (3/De), vč. kovové zárubně, dle výpisu prvků</t>
  </si>
  <si>
    <t>3/De:1</t>
  </si>
  <si>
    <t>766-4/De.RC04</t>
  </si>
  <si>
    <t>Venkovní dřevěné dveře, P, 800/1970 mm (4/De), vč. kovové zárubně, dle výpisu prvků</t>
  </si>
  <si>
    <t>2.NP:</t>
  </si>
  <si>
    <t>4/De:1</t>
  </si>
  <si>
    <t>766-5/De.RC05</t>
  </si>
  <si>
    <t>Venkovní dřevěné dveře dvoukřídlé, 1000/2070 mm , (5/De), vč. kovové zárubně, dle výpisu prvků</t>
  </si>
  <si>
    <t>5/De:1</t>
  </si>
  <si>
    <t>998766202R00</t>
  </si>
  <si>
    <t>Přesun hmot pro truhlářské konstr., výšky do 12 m</t>
  </si>
  <si>
    <t>784011221RT2</t>
  </si>
  <si>
    <t>Zakrytí předmětů, včetně odstranění, včetně dodávky fólie tl. 0,04 mm</t>
  </si>
  <si>
    <t>1.NP:0,875*2,02*2+0,775*2,02+2,1*3,05</t>
  </si>
  <si>
    <t>784011222RT2</t>
  </si>
  <si>
    <t>Zakrytí podlah, včetně odstranění, včetně papírové lepenky</t>
  </si>
  <si>
    <t>2.NP:72,70</t>
  </si>
  <si>
    <t>784191101R00</t>
  </si>
  <si>
    <t>Penetrace podkladu univerzální 1x</t>
  </si>
  <si>
    <t>266,69297</t>
  </si>
  <si>
    <t>58,73</t>
  </si>
  <si>
    <t>784195222R00</t>
  </si>
  <si>
    <t>Malba, barva dle investora, bez penetrace, 2 x</t>
  </si>
  <si>
    <t>21-1.RC01</t>
  </si>
  <si>
    <t>Elektroinstalace - silnoproud, dle samostatného rozpočtu</t>
  </si>
  <si>
    <t>21-2.RC2</t>
  </si>
  <si>
    <t>Zednické zapravení po elektromontážích, silnoproud</t>
  </si>
  <si>
    <t>VRN.01</t>
  </si>
  <si>
    <t>Zařízení staveniště (vč. oplocení, označení stavby, úklid staveniště, atd.)</t>
  </si>
  <si>
    <t>VRN.02</t>
  </si>
  <si>
    <t>Kompletační činnost zhotovitele</t>
  </si>
  <si>
    <t>VRN.03</t>
  </si>
  <si>
    <t>Dokumentace skutečného provedení stavby</t>
  </si>
  <si>
    <t/>
  </si>
  <si>
    <t>END</t>
  </si>
  <si>
    <t>REVITALIZACE AAREÁLU BÝVALÉHO LYHOVARU  VE VELKÉ LOSENICI</t>
  </si>
  <si>
    <t>BUDOVA B</t>
  </si>
  <si>
    <t>ROZPOČET</t>
  </si>
  <si>
    <t>celkem (Kč)</t>
  </si>
  <si>
    <t>Elektromontáže SIL</t>
  </si>
  <si>
    <t>X1</t>
  </si>
  <si>
    <t xml:space="preserve">Výchozí revize NN </t>
  </si>
  <si>
    <t>X2</t>
  </si>
  <si>
    <t xml:space="preserve">Dokumentace skut. stavu </t>
  </si>
  <si>
    <t>X3</t>
  </si>
  <si>
    <t xml:space="preserve">Spolupráce s rev. technikem </t>
  </si>
  <si>
    <t>X4</t>
  </si>
  <si>
    <t xml:space="preserve">zapojení přívodního vedení rozvaděče RMS1 ve stávajícím rozvaděči R10 (vč. jističe 3B/32A a montážního materiálu) </t>
  </si>
  <si>
    <t>X5</t>
  </si>
  <si>
    <t>D+M rozváděč RMS1</t>
  </si>
  <si>
    <t>210 01-0555.RT2</t>
  </si>
  <si>
    <t>Osazení a připojení ekvipotenciální svorkovnice včetně dodávky svorkovnice EPS 2</t>
  </si>
  <si>
    <t>X6</t>
  </si>
  <si>
    <t>svítidlo ozn 3 (viz výpočet osvětlení)</t>
  </si>
  <si>
    <t>X7</t>
  </si>
  <si>
    <t>svítidlo min. IP44/100W antivandal</t>
  </si>
  <si>
    <t>210201521R00</t>
  </si>
  <si>
    <t>M - Svítidlo LED technické stropní přisazené, závěsné</t>
  </si>
  <si>
    <t>210201528R00</t>
  </si>
  <si>
    <t>M - Svítidlo LED světlomet venkovní</t>
  </si>
  <si>
    <t>210110041RT2</t>
  </si>
  <si>
    <t>Spínač zapuštěný jednopólový, řazení 1, včetně dodávky spínače 3553-01289</t>
  </si>
  <si>
    <t>210110045RT6</t>
  </si>
  <si>
    <t>Spínač zapuštěný střídavý, řazení 6, vč. dodávky strojku, rámečku a krytu</t>
  </si>
  <si>
    <t>X8</t>
  </si>
  <si>
    <r>
      <t>Zásuvková skříň/rozvadnice 4x zás. 230V, 1x zás. 400V/16A vč. jištění a prodového chrániče s Ir</t>
    </r>
    <r>
      <rPr>
        <sz val="8"/>
        <rFont val="Calibri"/>
        <family val="2"/>
        <charset val="238"/>
      </rPr>
      <t>≤</t>
    </r>
    <r>
      <rPr>
        <sz val="10.4"/>
        <rFont val="Arial Narrow"/>
        <family val="2"/>
        <charset val="238"/>
      </rPr>
      <t>30mA</t>
    </r>
  </si>
  <si>
    <t>345-7114702R</t>
  </si>
  <si>
    <t>Trubka kabelová chránička korunková dn63</t>
  </si>
  <si>
    <t>210 01-0301.RT2</t>
  </si>
  <si>
    <t>Krabice přístrojová KP 68, KZ 3, bez zapojení vč.dodávky KU 1904+víčko+2xšroub</t>
  </si>
  <si>
    <t>210 01-0321.RT1</t>
  </si>
  <si>
    <t>Krabice odbočná KR 68, se zapojením-kruhová vč.dodávky krabice 1903+svork+víčko</t>
  </si>
  <si>
    <t>210 01-0322.RT1</t>
  </si>
  <si>
    <t>Krabice odbočná KR 97, se zapojením-kruhová včetně dodávky KR 97</t>
  </si>
  <si>
    <t>210 80-0105.RT3</t>
  </si>
  <si>
    <t>Kabel CYKY 750 V 3x1,5 mm2 uložený pod omítkou včetně dodávky kabelu 3Cx1,5</t>
  </si>
  <si>
    <t>211 80-0117.RT1</t>
  </si>
  <si>
    <t>Kabel CYKY 750 V 5x4/ mm2 uložený pod omítkou včetně dodávky kabelu 5Cx4</t>
  </si>
  <si>
    <t>210 10-0010.RAA</t>
  </si>
  <si>
    <t>Přípojka elektro v zemi ve volném terénu, kabel CYKY 5 x 10 + CY10zž + CYKY-O 3x1,5</t>
  </si>
  <si>
    <t>210 19-0003.R00</t>
  </si>
  <si>
    <t xml:space="preserve">Montáž celoplechových rozvodnic do váhy 100 kg </t>
  </si>
  <si>
    <t>210 10-0001.R00</t>
  </si>
  <si>
    <t xml:space="preserve">Ukončení vodičů v rozvaděči + zapojení do 2,5 mm2 </t>
  </si>
  <si>
    <t>210 10-0003.R00</t>
  </si>
  <si>
    <t xml:space="preserve">Ukončení vodičů v rozvaděči + zapojení do 25 mm2 </t>
  </si>
  <si>
    <t>210 22-0003.RT2</t>
  </si>
  <si>
    <t>Vedení uzemňovací na povrchu Cu do 50 mm2 včetně dodávky CY 4 mm2</t>
  </si>
  <si>
    <t>210 22-0003.RT3</t>
  </si>
  <si>
    <t>Vedení uzemňovací na povrchu Cu do 50 mm2 včetně dodávky CY 6 mm2</t>
  </si>
  <si>
    <t>X9</t>
  </si>
  <si>
    <t>pomocné instalační práce k uložení kabelu pod omítku s vysekáním drážky ve stávajícím zdivu kamenocihelném</t>
  </si>
  <si>
    <t>X10</t>
  </si>
  <si>
    <t>demontáž stávající elektroinstalace v rekonstruovaných částech</t>
  </si>
  <si>
    <t>X11</t>
  </si>
  <si>
    <t xml:space="preserve">recyklace stávajících svítidel vč. přesunu  </t>
  </si>
  <si>
    <t>210220301RT1</t>
  </si>
  <si>
    <t>Svorka hromosvodová do 2 šroubů /SS, SZ, SO/, včetně dodávky svorky SO</t>
  </si>
  <si>
    <t>210220301RT2</t>
  </si>
  <si>
    <t>Svorka hromosvodová do 2 šroubů /SS, SZ, SO/, včetně dodávky svorky SS</t>
  </si>
  <si>
    <t>210220301RT3</t>
  </si>
  <si>
    <t>Svorka hromosvodová do 2 šroubů /SS, SZ, SO/, včetně dodávky svorky SZ</t>
  </si>
  <si>
    <t>210220302RT1</t>
  </si>
  <si>
    <t>Svorka hromosvodová nad 2 šrouby /ST, SJ, SR, atd/, včetně dodávky svorky SR 2b Fe pro pásek 30x4 mm</t>
  </si>
  <si>
    <t>210220302RT2</t>
  </si>
  <si>
    <t>Svorka hromosvodová nad 2 šrouby /ST, SJ, SR, atd/, včetně dodávky svorky SR 3a Fe</t>
  </si>
  <si>
    <t>210220302RT3</t>
  </si>
  <si>
    <t>Svorka hromosvodová nad 2 šrouby /ST, SJ, SR, atd/, včetně dodávky svorky SK pro vodič d 6-10 mm</t>
  </si>
  <si>
    <t>210220302RT5</t>
  </si>
  <si>
    <t>Svorka hromosvodová nad 2 šrouby /ST, SJ, SR, atd/, včetně dodávky svorky SJ 1 k jímací tyči</t>
  </si>
  <si>
    <t>210220302RT6</t>
  </si>
  <si>
    <t>Svorka hromosvodová nad 2 šrouby /ST, SJ, SR, atd/, včetně dodávky svorky SP kovových částí d 3-12 mm</t>
  </si>
  <si>
    <t>210220101RU2</t>
  </si>
  <si>
    <t>Vodiče svodové FeZn D do 10,Al 10,Cu 8 +podpěry, včetně dodávky drátu AlMgSi T/4 8 mm</t>
  </si>
  <si>
    <t>919 73-5112.R00</t>
  </si>
  <si>
    <t>Řezání stávajícího živičného krytu tl. 5 - 10 cm</t>
  </si>
  <si>
    <t>220111776R00</t>
  </si>
  <si>
    <t>Vedení uzemnění v zemi FeZN drát do 120 mm2</t>
  </si>
  <si>
    <t>35441035R</t>
  </si>
  <si>
    <t>Tyč jímací JR 1,5 1500 mm bez osazení</t>
  </si>
  <si>
    <t>354-41232R</t>
  </si>
  <si>
    <t>Držák jímací tyče DJ 4H  na krov</t>
  </si>
  <si>
    <t>650 11-1911.R00</t>
  </si>
  <si>
    <t xml:space="preserve">Montáž jímací tyče do 3 m, na střešní hřeben </t>
  </si>
  <si>
    <t>460 20-0263.RT2</t>
  </si>
  <si>
    <t>Výkop kabelové rýhy 50/80 cm  hor.3 (pro uložení zemnění)</t>
  </si>
  <si>
    <t>460 11-0001.R00</t>
  </si>
  <si>
    <t>Sonda pro vyhledání kabelů - výkop</t>
  </si>
  <si>
    <t>460 11-0101.R00</t>
  </si>
  <si>
    <t>Sonda pro vyhledání kabelů - zához</t>
  </si>
  <si>
    <t>460 57-0263.R00</t>
  </si>
  <si>
    <t>Zához rýhy 50/80 cm, hornina třídy 3, se zhutněním</t>
  </si>
  <si>
    <t>X12</t>
  </si>
  <si>
    <t>drobný elektroinstalační a pomocný materiál</t>
  </si>
  <si>
    <t>Celkem za</t>
  </si>
  <si>
    <t>M22 Montáž sdělovací a zabezp.tech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</si>
</sst>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sz val="8"/>
      <name val="Calibri"/>
      <family val="2"/>
      <charset val="238"/>
    </font>
    <font>
      <sz val="10.4"/>
      <name val="Arial Narrow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2" fillId="0" borderId="0"/>
  </cellStyleXfs>
  <cellXfs count="298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49" fontId="23" fillId="0" borderId="48" xfId="3" applyNumberFormat="1" applyFont="1" applyBorder="1" applyAlignment="1">
      <alignment wrapText="1"/>
    </xf>
    <xf numFmtId="0" fontId="23" fillId="0" borderId="53" xfId="3" applyFont="1" applyBorder="1" applyAlignment="1">
      <alignment horizontal="center" wrapText="1"/>
    </xf>
    <xf numFmtId="0" fontId="23" fillId="0" borderId="48" xfId="3" applyFont="1" applyBorder="1" applyAlignment="1">
      <alignment horizontal="center" wrapText="1"/>
    </xf>
    <xf numFmtId="0" fontId="2" fillId="0" borderId="48" xfId="3" applyFont="1" applyBorder="1" applyAlignment="1">
      <alignment horizontal="center"/>
    </xf>
    <xf numFmtId="49" fontId="2" fillId="0" borderId="48" xfId="3" applyNumberFormat="1" applyFont="1" applyBorder="1" applyAlignment="1">
      <alignment horizontal="left"/>
    </xf>
    <xf numFmtId="0" fontId="9" fillId="0" borderId="48" xfId="3" applyFont="1" applyBorder="1"/>
    <xf numFmtId="0" fontId="19" fillId="0" borderId="48" xfId="3" applyFont="1" applyBorder="1" applyAlignment="1">
      <alignment horizontal="center"/>
    </xf>
    <xf numFmtId="0" fontId="19" fillId="0" borderId="48" xfId="3" applyFont="1" applyBorder="1" applyAlignment="1">
      <alignment horizontal="right"/>
    </xf>
    <xf numFmtId="0" fontId="19" fillId="0" borderId="48" xfId="3" applyFont="1" applyBorder="1"/>
    <xf numFmtId="49" fontId="17" fillId="0" borderId="48" xfId="3" applyNumberFormat="1" applyFont="1" applyBorder="1" applyAlignment="1">
      <alignment horizontal="left"/>
    </xf>
    <xf numFmtId="0" fontId="17" fillId="0" borderId="48" xfId="3" applyFont="1" applyBorder="1" applyAlignment="1">
      <alignment wrapText="1"/>
    </xf>
    <xf numFmtId="49" fontId="17" fillId="0" borderId="48" xfId="3" applyNumberFormat="1" applyFont="1" applyBorder="1" applyAlignment="1">
      <alignment horizontal="center" shrinkToFit="1"/>
    </xf>
    <xf numFmtId="4" fontId="17" fillId="0" borderId="48" xfId="3" applyNumberFormat="1" applyFont="1" applyBorder="1" applyAlignment="1">
      <alignment horizontal="right"/>
    </xf>
    <xf numFmtId="4" fontId="17" fillId="0" borderId="48" xfId="3" applyNumberFormat="1" applyFont="1" applyBorder="1"/>
    <xf numFmtId="0" fontId="17" fillId="5" borderId="48" xfId="3" applyFont="1" applyFill="1" applyBorder="1" applyAlignment="1">
      <alignment wrapText="1"/>
    </xf>
    <xf numFmtId="4" fontId="17" fillId="5" borderId="48" xfId="3" applyNumberFormat="1" applyFont="1" applyFill="1" applyBorder="1" applyAlignment="1">
      <alignment horizontal="right"/>
    </xf>
    <xf numFmtId="49" fontId="17" fillId="0" borderId="48" xfId="3" applyNumberFormat="1" applyFont="1" applyBorder="1" applyAlignment="1">
      <alignment horizontal="left" wrapText="1"/>
    </xf>
    <xf numFmtId="49" fontId="17" fillId="0" borderId="48" xfId="3" applyNumberFormat="1" applyFont="1" applyBorder="1" applyAlignment="1">
      <alignment horizontal="center" wrapText="1" shrinkToFit="1"/>
    </xf>
    <xf numFmtId="4" fontId="17" fillId="0" borderId="48" xfId="3" applyNumberFormat="1" applyFont="1" applyBorder="1" applyAlignment="1">
      <alignment horizontal="right" wrapText="1"/>
    </xf>
    <xf numFmtId="4" fontId="17" fillId="5" borderId="48" xfId="3" applyNumberFormat="1" applyFont="1" applyFill="1" applyBorder="1" applyAlignment="1">
      <alignment horizontal="right" wrapText="1"/>
    </xf>
    <xf numFmtId="4" fontId="1" fillId="0" borderId="0" xfId="2" applyNumberFormat="1"/>
    <xf numFmtId="49" fontId="26" fillId="0" borderId="48" xfId="3" applyNumberFormat="1" applyFont="1" applyBorder="1" applyAlignment="1">
      <alignment horizontal="left"/>
    </xf>
    <xf numFmtId="0" fontId="26" fillId="0" borderId="48" xfId="3" applyFont="1" applyBorder="1" applyAlignment="1">
      <alignment wrapText="1"/>
    </xf>
    <xf numFmtId="0" fontId="26" fillId="0" borderId="48" xfId="3" applyFont="1" applyBorder="1" applyAlignment="1">
      <alignment vertical="center" wrapText="1"/>
    </xf>
    <xf numFmtId="49" fontId="4" fillId="0" borderId="48" xfId="3" applyNumberFormat="1" applyFont="1" applyBorder="1"/>
    <xf numFmtId="49" fontId="9" fillId="0" borderId="48" xfId="3" applyNumberFormat="1" applyFont="1" applyBorder="1" applyAlignment="1">
      <alignment horizontal="left"/>
    </xf>
    <xf numFmtId="0" fontId="9" fillId="0" borderId="48" xfId="3" applyFont="1" applyBorder="1" applyAlignment="1">
      <alignment horizontal="center"/>
    </xf>
    <xf numFmtId="4" fontId="27" fillId="5" borderId="48" xfId="3" applyNumberFormat="1" applyFont="1" applyFill="1" applyBorder="1" applyAlignment="1">
      <alignment horizontal="right"/>
    </xf>
    <xf numFmtId="4" fontId="9" fillId="0" borderId="48" xfId="3" applyNumberFormat="1" applyFont="1" applyBorder="1" applyAlignment="1">
      <alignment horizontal="right"/>
    </xf>
    <xf numFmtId="4" fontId="9" fillId="0" borderId="48" xfId="3" applyNumberFormat="1" applyFont="1" applyBorder="1"/>
    <xf numFmtId="0" fontId="6" fillId="0" borderId="0" xfId="3" applyFont="1" applyAlignment="1">
      <alignment horizontal="center"/>
    </xf>
    <xf numFmtId="0" fontId="23" fillId="0" borderId="0" xfId="3" applyFont="1" applyAlignment="1">
      <alignment horizontal="center"/>
    </xf>
    <xf numFmtId="0" fontId="22" fillId="0" borderId="0" xfId="3" applyAlignment="1">
      <alignment horizontal="right"/>
    </xf>
    <xf numFmtId="4" fontId="28" fillId="0" borderId="0" xfId="3" applyNumberFormat="1" applyFont="1"/>
    <xf numFmtId="0" fontId="2" fillId="0" borderId="0" xfId="3" applyFont="1" applyAlignment="1">
      <alignment horizontal="center"/>
    </xf>
    <xf numFmtId="49" fontId="6" fillId="0" borderId="0" xfId="3" applyNumberFormat="1" applyFont="1" applyAlignment="1">
      <alignment horizontal="left"/>
    </xf>
    <xf numFmtId="0" fontId="6" fillId="0" borderId="0" xfId="3" applyFont="1"/>
    <xf numFmtId="0" fontId="22" fillId="0" borderId="0" xfId="3" applyAlignment="1">
      <alignment horizontal="center"/>
    </xf>
    <xf numFmtId="49" fontId="26" fillId="0" borderId="0" xfId="3" applyNumberFormat="1" applyFont="1" applyAlignment="1">
      <alignment horizontal="left"/>
    </xf>
    <xf numFmtId="0" fontId="26" fillId="0" borderId="0" xfId="3" applyFont="1" applyAlignment="1">
      <alignment wrapText="1"/>
    </xf>
    <xf numFmtId="49" fontId="28" fillId="0" borderId="0" xfId="3" applyNumberFormat="1" applyFont="1" applyAlignment="1">
      <alignment horizontal="center" shrinkToFit="1"/>
    </xf>
    <xf numFmtId="4" fontId="28" fillId="0" borderId="0" xfId="3" applyNumberFormat="1" applyFont="1" applyAlignment="1">
      <alignment horizontal="right"/>
    </xf>
    <xf numFmtId="0" fontId="28" fillId="0" borderId="0" xfId="3" applyFont="1" applyAlignment="1">
      <alignment wrapText="1"/>
    </xf>
    <xf numFmtId="49" fontId="28" fillId="0" borderId="0" xfId="3" applyNumberFormat="1" applyFont="1" applyAlignment="1">
      <alignment horizontal="left"/>
    </xf>
    <xf numFmtId="0" fontId="4" fillId="2" borderId="0" xfId="0" applyFont="1" applyFill="1" applyAlignment="1">
      <alignment horizontal="left" wrapText="1"/>
    </xf>
    <xf numFmtId="4" fontId="8" fillId="4" borderId="38" xfId="0" applyNumberFormat="1" applyFont="1" applyFill="1" applyBorder="1" applyAlignment="1"/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9" fontId="9" fillId="0" borderId="18" xfId="0" applyNumberFormat="1" applyFont="1" applyBorder="1" applyAlignment="1">
      <alignment horizontal="lef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20" fillId="0" borderId="48" xfId="2" applyFont="1" applyBorder="1"/>
    <xf numFmtId="0" fontId="21" fillId="0" borderId="48" xfId="2" applyFont="1" applyBorder="1" applyAlignment="1">
      <alignment horizontal="center"/>
    </xf>
  </cellXfs>
  <cellStyles count="4">
    <cellStyle name="Normální" xfId="0" builtinId="0"/>
    <cellStyle name="normální 2" xfId="1" xr:uid="{00000000-0005-0000-0000-000001000000}"/>
    <cellStyle name="Normální 3" xfId="2" xr:uid="{EA05F935-2718-421A-BC52-6CAB458683DE}"/>
    <cellStyle name="normální_POL.XLS" xfId="3" xr:uid="{BCD91381-1F06-456B-9959-5C17D913302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udova%20B%20-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  <sheetName val="EL"/>
    </sheetNames>
    <sheetDataSet>
      <sheetData sheetId="0"/>
      <sheetData sheetId="1">
        <row r="25">
          <cell r="G25">
            <v>3510102.4552624999</v>
          </cell>
        </row>
        <row r="29"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36" t="s">
        <v>39</v>
      </c>
      <c r="B2" s="236"/>
      <c r="C2" s="236"/>
      <c r="D2" s="236"/>
      <c r="E2" s="236"/>
      <c r="F2" s="236"/>
      <c r="G2" s="23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FF0000"/>
  </sheetPr>
  <dimension ref="A1:O72"/>
  <sheetViews>
    <sheetView showGridLines="0" tabSelected="1" topLeftCell="B1" zoomScaleNormal="100" zoomScaleSheetLayoutView="75" workbookViewId="0">
      <selection activeCell="C33" sqref="C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59" t="s">
        <v>42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 x14ac:dyDescent="0.2">
      <c r="A2" s="4"/>
      <c r="B2" s="79" t="s">
        <v>40</v>
      </c>
      <c r="C2" s="80"/>
      <c r="D2" s="274" t="s">
        <v>46</v>
      </c>
      <c r="E2" s="275"/>
      <c r="F2" s="275"/>
      <c r="G2" s="275"/>
      <c r="H2" s="275"/>
      <c r="I2" s="275"/>
      <c r="J2" s="276"/>
      <c r="O2" s="2"/>
    </row>
    <row r="3" spans="1:15" ht="23.25" customHeight="1" x14ac:dyDescent="0.2">
      <c r="A3" s="4"/>
      <c r="B3" s="81" t="s">
        <v>45</v>
      </c>
      <c r="C3" s="82"/>
      <c r="D3" s="278" t="s">
        <v>43</v>
      </c>
      <c r="E3" s="279"/>
      <c r="F3" s="279"/>
      <c r="G3" s="279"/>
      <c r="H3" s="279"/>
      <c r="I3" s="279"/>
      <c r="J3" s="28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70"/>
      <c r="E11" s="270"/>
      <c r="F11" s="270"/>
      <c r="G11" s="270"/>
      <c r="H11" s="27" t="s">
        <v>33</v>
      </c>
      <c r="I11" s="89"/>
      <c r="J11" s="11"/>
    </row>
    <row r="12" spans="1:15" ht="15.75" customHeight="1" x14ac:dyDescent="0.2">
      <c r="A12" s="4"/>
      <c r="B12" s="39"/>
      <c r="C12" s="25"/>
      <c r="D12" s="283"/>
      <c r="E12" s="283"/>
      <c r="F12" s="283"/>
      <c r="G12" s="283"/>
      <c r="H12" s="27" t="s">
        <v>34</v>
      </c>
      <c r="I12" s="89"/>
      <c r="J12" s="11"/>
    </row>
    <row r="13" spans="1:15" ht="15.75" customHeight="1" x14ac:dyDescent="0.2">
      <c r="A13" s="4"/>
      <c r="B13" s="40"/>
      <c r="C13" s="90"/>
      <c r="D13" s="284"/>
      <c r="E13" s="284"/>
      <c r="F13" s="284"/>
      <c r="G13" s="284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77"/>
      <c r="F15" s="277"/>
      <c r="G15" s="281"/>
      <c r="H15" s="281"/>
      <c r="I15" s="281" t="s">
        <v>28</v>
      </c>
      <c r="J15" s="282"/>
    </row>
    <row r="16" spans="1:15" ht="23.25" customHeight="1" x14ac:dyDescent="0.2">
      <c r="A16" s="137" t="s">
        <v>23</v>
      </c>
      <c r="B16" s="138" t="s">
        <v>23</v>
      </c>
      <c r="C16" s="56"/>
      <c r="D16" s="57"/>
      <c r="E16" s="246"/>
      <c r="F16" s="247"/>
      <c r="G16" s="246"/>
      <c r="H16" s="247"/>
      <c r="I16" s="246">
        <f>SUM($I$47:$J$59)</f>
        <v>0</v>
      </c>
      <c r="J16" s="267"/>
    </row>
    <row r="17" spans="1:10" ht="23.25" customHeight="1" x14ac:dyDescent="0.2">
      <c r="A17" s="137" t="s">
        <v>24</v>
      </c>
      <c r="B17" s="138" t="s">
        <v>24</v>
      </c>
      <c r="C17" s="56"/>
      <c r="D17" s="57"/>
      <c r="E17" s="246"/>
      <c r="F17" s="247"/>
      <c r="G17" s="246"/>
      <c r="H17" s="247"/>
      <c r="I17" s="246">
        <f>SUM($I$60:$J$66)</f>
        <v>0</v>
      </c>
      <c r="J17" s="267"/>
    </row>
    <row r="18" spans="1:10" ht="23.25" customHeight="1" x14ac:dyDescent="0.2">
      <c r="A18" s="137" t="s">
        <v>25</v>
      </c>
      <c r="B18" s="138" t="s">
        <v>25</v>
      </c>
      <c r="C18" s="56"/>
      <c r="D18" s="57"/>
      <c r="E18" s="246"/>
      <c r="F18" s="247"/>
      <c r="G18" s="246"/>
      <c r="H18" s="247"/>
      <c r="I18" s="246">
        <f>$I$67</f>
        <v>0</v>
      </c>
      <c r="J18" s="267"/>
    </row>
    <row r="19" spans="1:10" ht="23.25" customHeight="1" x14ac:dyDescent="0.2">
      <c r="A19" s="137" t="s">
        <v>94</v>
      </c>
      <c r="B19" s="138" t="s">
        <v>26</v>
      </c>
      <c r="C19" s="56"/>
      <c r="D19" s="57"/>
      <c r="E19" s="246"/>
      <c r="F19" s="247"/>
      <c r="G19" s="246"/>
      <c r="H19" s="247"/>
      <c r="I19" s="246">
        <f>$I$68</f>
        <v>0</v>
      </c>
      <c r="J19" s="267"/>
    </row>
    <row r="20" spans="1:10" ht="23.25" customHeight="1" x14ac:dyDescent="0.2">
      <c r="A20" s="137" t="s">
        <v>95</v>
      </c>
      <c r="B20" s="138" t="s">
        <v>27</v>
      </c>
      <c r="C20" s="56"/>
      <c r="D20" s="57"/>
      <c r="E20" s="246"/>
      <c r="F20" s="247"/>
      <c r="G20" s="246"/>
      <c r="H20" s="247"/>
      <c r="I20" s="246">
        <v>0</v>
      </c>
      <c r="J20" s="267"/>
    </row>
    <row r="21" spans="1:10" ht="23.25" customHeight="1" x14ac:dyDescent="0.2">
      <c r="A21" s="4"/>
      <c r="B21" s="72" t="s">
        <v>28</v>
      </c>
      <c r="C21" s="73"/>
      <c r="D21" s="74"/>
      <c r="E21" s="268"/>
      <c r="F21" s="269"/>
      <c r="G21" s="268"/>
      <c r="H21" s="269"/>
      <c r="I21" s="268">
        <f>SUM(I16:J20)</f>
        <v>0</v>
      </c>
      <c r="J21" s="273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65">
        <v>0</v>
      </c>
      <c r="H23" s="266"/>
      <c r="I23" s="266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71">
        <v>0</v>
      </c>
      <c r="H24" s="272"/>
      <c r="I24" s="272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65">
        <f>I21</f>
        <v>0</v>
      </c>
      <c r="H25" s="266"/>
      <c r="I25" s="266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62">
        <f>(ZakladDPHZakl/100)*21</f>
        <v>0</v>
      </c>
      <c r="H26" s="263"/>
      <c r="I26" s="263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64">
        <v>0</v>
      </c>
      <c r="H27" s="264"/>
      <c r="I27" s="264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48">
        <v>3130102.48</v>
      </c>
      <c r="H28" s="249"/>
      <c r="I28" s="249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48">
        <f>SUM(G23:I27)</f>
        <v>0</v>
      </c>
      <c r="H29" s="248"/>
      <c r="I29" s="248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44"/>
      <c r="E34" s="244"/>
      <c r="F34" s="30"/>
      <c r="G34" s="244"/>
      <c r="H34" s="244"/>
      <c r="I34" s="244"/>
      <c r="J34" s="36"/>
    </row>
    <row r="35" spans="1:10" ht="12.75" customHeight="1" x14ac:dyDescent="0.2">
      <c r="A35" s="4"/>
      <c r="B35" s="4"/>
      <c r="C35" s="5"/>
      <c r="D35" s="245" t="s">
        <v>2</v>
      </c>
      <c r="E35" s="245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 x14ac:dyDescent="0.2">
      <c r="A39" s="94">
        <v>1</v>
      </c>
      <c r="B39" s="100" t="s">
        <v>47</v>
      </c>
      <c r="C39" s="250" t="s">
        <v>46</v>
      </c>
      <c r="D39" s="251"/>
      <c r="E39" s="251"/>
      <c r="F39" s="105">
        <v>0</v>
      </c>
      <c r="G39" s="106">
        <v>3130102.48</v>
      </c>
      <c r="H39" s="107">
        <v>657322</v>
      </c>
      <c r="I39" s="107">
        <v>3787424.48</v>
      </c>
      <c r="J39" s="101">
        <f>IF(_xlfn.SINGLE(CenaCelkemVypocet)=0,"",I39/_xlfn.SINGLE(CenaCelkemVypocet)*100)</f>
        <v>100</v>
      </c>
    </row>
    <row r="40" spans="1:10" ht="25.5" hidden="1" customHeight="1" x14ac:dyDescent="0.2">
      <c r="A40" s="94"/>
      <c r="B40" s="252" t="s">
        <v>48</v>
      </c>
      <c r="C40" s="253"/>
      <c r="D40" s="253"/>
      <c r="E40" s="254"/>
      <c r="F40" s="108">
        <f>SUMIF(A39:A39,"=1",F39:F39)</f>
        <v>0</v>
      </c>
      <c r="G40" s="109">
        <f>SUMIF(A39:A39,"=1",G39:G39)</f>
        <v>3130102.48</v>
      </c>
      <c r="H40" s="109">
        <f>SUMIF(A39:A39,"=1",H39:H39)</f>
        <v>657322</v>
      </c>
      <c r="I40" s="109">
        <f>SUMIF(A39:A39,"=1",I39:I39)</f>
        <v>3787424.48</v>
      </c>
      <c r="J40" s="95">
        <f>SUMIF(A39:A39,"=1",J39:J39)</f>
        <v>100</v>
      </c>
    </row>
    <row r="44" spans="1:10" ht="15.75" x14ac:dyDescent="0.25">
      <c r="B44" s="117" t="s">
        <v>50</v>
      </c>
    </row>
    <row r="46" spans="1:10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51</v>
      </c>
      <c r="G46" s="126"/>
      <c r="H46" s="126"/>
      <c r="I46" s="255" t="s">
        <v>28</v>
      </c>
      <c r="J46" s="255"/>
    </row>
    <row r="47" spans="1:10" ht="25.5" customHeight="1" x14ac:dyDescent="0.2">
      <c r="A47" s="119"/>
      <c r="B47" s="127" t="s">
        <v>52</v>
      </c>
      <c r="C47" s="257" t="s">
        <v>53</v>
      </c>
      <c r="D47" s="258"/>
      <c r="E47" s="258"/>
      <c r="F47" s="129" t="s">
        <v>23</v>
      </c>
      <c r="G47" s="130"/>
      <c r="H47" s="130"/>
      <c r="I47" s="256">
        <f>'Budova B'!$G$8</f>
        <v>0</v>
      </c>
      <c r="J47" s="256"/>
    </row>
    <row r="48" spans="1:10" ht="25.5" customHeight="1" x14ac:dyDescent="0.2">
      <c r="A48" s="119"/>
      <c r="B48" s="121" t="s">
        <v>54</v>
      </c>
      <c r="C48" s="239" t="s">
        <v>55</v>
      </c>
      <c r="D48" s="240"/>
      <c r="E48" s="240"/>
      <c r="F48" s="131" t="s">
        <v>23</v>
      </c>
      <c r="G48" s="132"/>
      <c r="H48" s="132"/>
      <c r="I48" s="238">
        <f>'Budova B'!$G$21</f>
        <v>0</v>
      </c>
      <c r="J48" s="238"/>
    </row>
    <row r="49" spans="1:10" ht="25.5" customHeight="1" x14ac:dyDescent="0.2">
      <c r="A49" s="119"/>
      <c r="B49" s="121" t="s">
        <v>56</v>
      </c>
      <c r="C49" s="239" t="s">
        <v>57</v>
      </c>
      <c r="D49" s="240"/>
      <c r="E49" s="240"/>
      <c r="F49" s="131" t="s">
        <v>23</v>
      </c>
      <c r="G49" s="132"/>
      <c r="H49" s="132"/>
      <c r="I49" s="238">
        <f>'Budova B'!$G$34</f>
        <v>0</v>
      </c>
      <c r="J49" s="238"/>
    </row>
    <row r="50" spans="1:10" ht="25.5" customHeight="1" x14ac:dyDescent="0.2">
      <c r="A50" s="119"/>
      <c r="B50" s="121" t="s">
        <v>58</v>
      </c>
      <c r="C50" s="239" t="s">
        <v>59</v>
      </c>
      <c r="D50" s="240"/>
      <c r="E50" s="240"/>
      <c r="F50" s="131" t="s">
        <v>23</v>
      </c>
      <c r="G50" s="132"/>
      <c r="H50" s="132"/>
      <c r="I50" s="238">
        <f>'Budova B'!$G$69</f>
        <v>0</v>
      </c>
      <c r="J50" s="238"/>
    </row>
    <row r="51" spans="1:10" ht="25.5" customHeight="1" x14ac:dyDescent="0.2">
      <c r="A51" s="119"/>
      <c r="B51" s="121" t="s">
        <v>60</v>
      </c>
      <c r="C51" s="239" t="s">
        <v>61</v>
      </c>
      <c r="D51" s="240"/>
      <c r="E51" s="240"/>
      <c r="F51" s="131" t="s">
        <v>23</v>
      </c>
      <c r="G51" s="132"/>
      <c r="H51" s="132"/>
      <c r="I51" s="238">
        <f>'Budova B'!$G$91</f>
        <v>0</v>
      </c>
      <c r="J51" s="238"/>
    </row>
    <row r="52" spans="1:10" ht="25.5" customHeight="1" x14ac:dyDescent="0.2">
      <c r="A52" s="119"/>
      <c r="B52" s="121" t="s">
        <v>62</v>
      </c>
      <c r="C52" s="239" t="s">
        <v>63</v>
      </c>
      <c r="D52" s="240"/>
      <c r="E52" s="240"/>
      <c r="F52" s="131" t="s">
        <v>23</v>
      </c>
      <c r="G52" s="132"/>
      <c r="H52" s="132"/>
      <c r="I52" s="238">
        <f>'Budova B'!$G$101</f>
        <v>0</v>
      </c>
      <c r="J52" s="238"/>
    </row>
    <row r="53" spans="1:10" ht="25.5" customHeight="1" x14ac:dyDescent="0.2">
      <c r="A53" s="119"/>
      <c r="B53" s="121" t="s">
        <v>64</v>
      </c>
      <c r="C53" s="239" t="s">
        <v>65</v>
      </c>
      <c r="D53" s="240"/>
      <c r="E53" s="240"/>
      <c r="F53" s="131" t="s">
        <v>23</v>
      </c>
      <c r="G53" s="132"/>
      <c r="H53" s="132"/>
      <c r="I53" s="238">
        <f>'Budova B'!$G$114</f>
        <v>0</v>
      </c>
      <c r="J53" s="238"/>
    </row>
    <row r="54" spans="1:10" ht="25.5" customHeight="1" x14ac:dyDescent="0.2">
      <c r="A54" s="119"/>
      <c r="B54" s="121" t="s">
        <v>66</v>
      </c>
      <c r="C54" s="239" t="s">
        <v>67</v>
      </c>
      <c r="D54" s="240"/>
      <c r="E54" s="240"/>
      <c r="F54" s="131" t="s">
        <v>23</v>
      </c>
      <c r="G54" s="132"/>
      <c r="H54" s="132"/>
      <c r="I54" s="238">
        <f>'Budova B'!$G$124</f>
        <v>0</v>
      </c>
      <c r="J54" s="238"/>
    </row>
    <row r="55" spans="1:10" ht="25.5" customHeight="1" x14ac:dyDescent="0.2">
      <c r="A55" s="119"/>
      <c r="B55" s="121" t="s">
        <v>68</v>
      </c>
      <c r="C55" s="239" t="s">
        <v>69</v>
      </c>
      <c r="D55" s="240"/>
      <c r="E55" s="240"/>
      <c r="F55" s="131" t="s">
        <v>23</v>
      </c>
      <c r="G55" s="132"/>
      <c r="H55" s="132"/>
      <c r="I55" s="238">
        <f>'Budova B'!$G$129</f>
        <v>0</v>
      </c>
      <c r="J55" s="238"/>
    </row>
    <row r="56" spans="1:10" ht="25.5" customHeight="1" x14ac:dyDescent="0.2">
      <c r="A56" s="119"/>
      <c r="B56" s="121" t="s">
        <v>70</v>
      </c>
      <c r="C56" s="239" t="s">
        <v>71</v>
      </c>
      <c r="D56" s="240"/>
      <c r="E56" s="240"/>
      <c r="F56" s="131" t="s">
        <v>23</v>
      </c>
      <c r="G56" s="132"/>
      <c r="H56" s="132"/>
      <c r="I56" s="238">
        <f>'Budova B'!$G$143</f>
        <v>0</v>
      </c>
      <c r="J56" s="238"/>
    </row>
    <row r="57" spans="1:10" ht="25.5" customHeight="1" x14ac:dyDescent="0.2">
      <c r="A57" s="119"/>
      <c r="B57" s="121" t="s">
        <v>72</v>
      </c>
      <c r="C57" s="239" t="s">
        <v>73</v>
      </c>
      <c r="D57" s="240"/>
      <c r="E57" s="240"/>
      <c r="F57" s="131" t="s">
        <v>23</v>
      </c>
      <c r="G57" s="132"/>
      <c r="H57" s="132"/>
      <c r="I57" s="238">
        <f>'Budova B'!$G$151</f>
        <v>0</v>
      </c>
      <c r="J57" s="238"/>
    </row>
    <row r="58" spans="1:10" ht="25.5" customHeight="1" x14ac:dyDescent="0.2">
      <c r="A58" s="119"/>
      <c r="B58" s="121" t="s">
        <v>74</v>
      </c>
      <c r="C58" s="239" t="s">
        <v>75</v>
      </c>
      <c r="D58" s="240"/>
      <c r="E58" s="240"/>
      <c r="F58" s="131" t="s">
        <v>23</v>
      </c>
      <c r="G58" s="132"/>
      <c r="H58" s="132"/>
      <c r="I58" s="238">
        <f>'Budova B'!$G$175</f>
        <v>0</v>
      </c>
      <c r="J58" s="238"/>
    </row>
    <row r="59" spans="1:10" ht="25.5" customHeight="1" x14ac:dyDescent="0.2">
      <c r="A59" s="119"/>
      <c r="B59" s="121" t="s">
        <v>76</v>
      </c>
      <c r="C59" s="239" t="s">
        <v>77</v>
      </c>
      <c r="D59" s="240"/>
      <c r="E59" s="240"/>
      <c r="F59" s="131" t="s">
        <v>23</v>
      </c>
      <c r="G59" s="132"/>
      <c r="H59" s="132"/>
      <c r="I59" s="238">
        <f>'Budova B'!$G$213</f>
        <v>0</v>
      </c>
      <c r="J59" s="238"/>
    </row>
    <row r="60" spans="1:10" ht="25.5" customHeight="1" x14ac:dyDescent="0.2">
      <c r="A60" s="119"/>
      <c r="B60" s="121" t="s">
        <v>78</v>
      </c>
      <c r="C60" s="239" t="s">
        <v>79</v>
      </c>
      <c r="D60" s="240"/>
      <c r="E60" s="240"/>
      <c r="F60" s="131" t="s">
        <v>24</v>
      </c>
      <c r="G60" s="132"/>
      <c r="H60" s="132"/>
      <c r="I60" s="238">
        <f>'Budova B'!$G$227</f>
        <v>0</v>
      </c>
      <c r="J60" s="238"/>
    </row>
    <row r="61" spans="1:10" ht="25.5" customHeight="1" x14ac:dyDescent="0.2">
      <c r="A61" s="119"/>
      <c r="B61" s="121" t="s">
        <v>80</v>
      </c>
      <c r="C61" s="239" t="s">
        <v>81</v>
      </c>
      <c r="D61" s="240"/>
      <c r="E61" s="240"/>
      <c r="F61" s="131" t="s">
        <v>24</v>
      </c>
      <c r="G61" s="132"/>
      <c r="H61" s="132"/>
      <c r="I61" s="238">
        <f>'Budova B'!$G$239</f>
        <v>0</v>
      </c>
      <c r="J61" s="238"/>
    </row>
    <row r="62" spans="1:10" ht="25.5" customHeight="1" x14ac:dyDescent="0.2">
      <c r="A62" s="119"/>
      <c r="B62" s="121" t="s">
        <v>82</v>
      </c>
      <c r="C62" s="239" t="s">
        <v>83</v>
      </c>
      <c r="D62" s="240"/>
      <c r="E62" s="240"/>
      <c r="F62" s="131" t="s">
        <v>24</v>
      </c>
      <c r="G62" s="132"/>
      <c r="H62" s="132"/>
      <c r="I62" s="238">
        <f>'Budova B'!$G$259</f>
        <v>0</v>
      </c>
      <c r="J62" s="238"/>
    </row>
    <row r="63" spans="1:10" ht="25.5" customHeight="1" x14ac:dyDescent="0.2">
      <c r="A63" s="119"/>
      <c r="B63" s="121" t="s">
        <v>84</v>
      </c>
      <c r="C63" s="239" t="s">
        <v>85</v>
      </c>
      <c r="D63" s="240"/>
      <c r="E63" s="240"/>
      <c r="F63" s="131" t="s">
        <v>24</v>
      </c>
      <c r="G63" s="132"/>
      <c r="H63" s="132"/>
      <c r="I63" s="238">
        <f>'Budova B'!$G$265</f>
        <v>0</v>
      </c>
      <c r="J63" s="238"/>
    </row>
    <row r="64" spans="1:10" ht="25.5" customHeight="1" x14ac:dyDescent="0.2">
      <c r="A64" s="119"/>
      <c r="B64" s="121" t="s">
        <v>86</v>
      </c>
      <c r="C64" s="239" t="s">
        <v>87</v>
      </c>
      <c r="D64" s="240"/>
      <c r="E64" s="240"/>
      <c r="F64" s="131" t="s">
        <v>24</v>
      </c>
      <c r="G64" s="132"/>
      <c r="H64" s="132"/>
      <c r="I64" s="238">
        <f>'Budova B'!$G$268</f>
        <v>0</v>
      </c>
      <c r="J64" s="238"/>
    </row>
    <row r="65" spans="1:10" ht="25.5" customHeight="1" x14ac:dyDescent="0.2">
      <c r="A65" s="119"/>
      <c r="B65" s="121" t="s">
        <v>88</v>
      </c>
      <c r="C65" s="239" t="s">
        <v>89</v>
      </c>
      <c r="D65" s="240"/>
      <c r="E65" s="240"/>
      <c r="F65" s="131" t="s">
        <v>24</v>
      </c>
      <c r="G65" s="132"/>
      <c r="H65" s="132"/>
      <c r="I65" s="238">
        <f>'Budova B'!$G$275</f>
        <v>0</v>
      </c>
      <c r="J65" s="238"/>
    </row>
    <row r="66" spans="1:10" ht="25.5" customHeight="1" x14ac:dyDescent="0.2">
      <c r="A66" s="119"/>
      <c r="B66" s="121" t="s">
        <v>90</v>
      </c>
      <c r="C66" s="239" t="s">
        <v>91</v>
      </c>
      <c r="D66" s="240"/>
      <c r="E66" s="240"/>
      <c r="F66" s="131" t="s">
        <v>24</v>
      </c>
      <c r="G66" s="132"/>
      <c r="H66" s="132"/>
      <c r="I66" s="238">
        <f>'Budova B'!$G$292</f>
        <v>0</v>
      </c>
      <c r="J66" s="238"/>
    </row>
    <row r="67" spans="1:10" ht="25.5" customHeight="1" x14ac:dyDescent="0.2">
      <c r="A67" s="119"/>
      <c r="B67" s="121" t="s">
        <v>92</v>
      </c>
      <c r="C67" s="239" t="s">
        <v>93</v>
      </c>
      <c r="D67" s="240"/>
      <c r="E67" s="240"/>
      <c r="F67" s="131" t="s">
        <v>25</v>
      </c>
      <c r="G67" s="132"/>
      <c r="H67" s="132"/>
      <c r="I67" s="238">
        <f>'Budova B'!$G$303</f>
        <v>0</v>
      </c>
      <c r="J67" s="238"/>
    </row>
    <row r="68" spans="1:10" ht="25.5" customHeight="1" x14ac:dyDescent="0.2">
      <c r="A68" s="119"/>
      <c r="B68" s="128" t="s">
        <v>94</v>
      </c>
      <c r="C68" s="242" t="s">
        <v>26</v>
      </c>
      <c r="D68" s="243"/>
      <c r="E68" s="243"/>
      <c r="F68" s="133" t="s">
        <v>94</v>
      </c>
      <c r="G68" s="134"/>
      <c r="H68" s="134"/>
      <c r="I68" s="241">
        <f>'Budova B'!$G$306</f>
        <v>0</v>
      </c>
      <c r="J68" s="241"/>
    </row>
    <row r="69" spans="1:10" ht="25.5" customHeight="1" x14ac:dyDescent="0.2">
      <c r="A69" s="120"/>
      <c r="B69" s="124" t="s">
        <v>1</v>
      </c>
      <c r="C69" s="124"/>
      <c r="D69" s="125"/>
      <c r="E69" s="125"/>
      <c r="F69" s="135"/>
      <c r="G69" s="136"/>
      <c r="H69" s="136"/>
      <c r="I69" s="237">
        <f>SUM(I47:I68)</f>
        <v>0</v>
      </c>
      <c r="J69" s="237"/>
    </row>
    <row r="70" spans="1:10" x14ac:dyDescent="0.2">
      <c r="F70" s="92"/>
      <c r="G70" s="93"/>
      <c r="H70" s="92"/>
      <c r="I70" s="93"/>
      <c r="J70" s="93"/>
    </row>
    <row r="71" spans="1:10" x14ac:dyDescent="0.2">
      <c r="F71" s="92"/>
      <c r="G71" s="93"/>
      <c r="H71" s="92"/>
      <c r="I71" s="93"/>
      <c r="J71" s="93"/>
    </row>
    <row r="72" spans="1:10" x14ac:dyDescent="0.2">
      <c r="F72" s="92"/>
      <c r="G72" s="93"/>
      <c r="H72" s="92"/>
      <c r="I72" s="93"/>
      <c r="J7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9:J69"/>
    <mergeCell ref="I66:J66"/>
    <mergeCell ref="C66:E66"/>
    <mergeCell ref="I67:J67"/>
    <mergeCell ref="C67:E67"/>
    <mergeCell ref="I68:J68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5" t="s">
        <v>6</v>
      </c>
      <c r="B1" s="285"/>
      <c r="C1" s="286"/>
      <c r="D1" s="285"/>
      <c r="E1" s="285"/>
      <c r="F1" s="285"/>
      <c r="G1" s="285"/>
    </row>
    <row r="2" spans="1:7" ht="24.95" customHeight="1" x14ac:dyDescent="0.2">
      <c r="A2" s="77" t="s">
        <v>41</v>
      </c>
      <c r="B2" s="76"/>
      <c r="C2" s="287"/>
      <c r="D2" s="287"/>
      <c r="E2" s="287"/>
      <c r="F2" s="287"/>
      <c r="G2" s="288"/>
    </row>
    <row r="3" spans="1:7" ht="24.95" hidden="1" customHeight="1" x14ac:dyDescent="0.2">
      <c r="A3" s="77" t="s">
        <v>7</v>
      </c>
      <c r="B3" s="76"/>
      <c r="C3" s="287"/>
      <c r="D3" s="287"/>
      <c r="E3" s="287"/>
      <c r="F3" s="287"/>
      <c r="G3" s="288"/>
    </row>
    <row r="4" spans="1:7" ht="24.95" hidden="1" customHeight="1" x14ac:dyDescent="0.2">
      <c r="A4" s="77" t="s">
        <v>8</v>
      </c>
      <c r="B4" s="76"/>
      <c r="C4" s="287"/>
      <c r="D4" s="287"/>
      <c r="E4" s="287"/>
      <c r="F4" s="287"/>
      <c r="G4" s="28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outlinePr summaryBelow="0"/>
  </sheetPr>
  <dimension ref="A1:BH311"/>
  <sheetViews>
    <sheetView tabSelected="1" zoomScaleNormal="100" workbookViewId="0">
      <pane ySplit="7" topLeftCell="A299" activePane="bottomLeft" state="frozen"/>
      <selection activeCell="C33" sqref="C33"/>
      <selection pane="bottomLeft" activeCell="C33" sqref="C33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89" t="s">
        <v>6</v>
      </c>
      <c r="B1" s="289"/>
      <c r="C1" s="289"/>
      <c r="D1" s="289"/>
      <c r="E1" s="289"/>
      <c r="F1" s="289"/>
      <c r="G1" s="289"/>
      <c r="AE1" t="s">
        <v>97</v>
      </c>
    </row>
    <row r="2" spans="1:60" ht="24.95" customHeight="1" x14ac:dyDescent="0.2">
      <c r="A2" s="141" t="s">
        <v>96</v>
      </c>
      <c r="B2" s="139"/>
      <c r="C2" s="290" t="s">
        <v>46</v>
      </c>
      <c r="D2" s="291"/>
      <c r="E2" s="291"/>
      <c r="F2" s="291"/>
      <c r="G2" s="292"/>
      <c r="AE2" t="s">
        <v>98</v>
      </c>
    </row>
    <row r="3" spans="1:60" ht="24.95" customHeight="1" x14ac:dyDescent="0.2">
      <c r="A3" s="142" t="s">
        <v>7</v>
      </c>
      <c r="B3" s="140"/>
      <c r="C3" s="293" t="s">
        <v>43</v>
      </c>
      <c r="D3" s="294"/>
      <c r="E3" s="294"/>
      <c r="F3" s="294"/>
      <c r="G3" s="295"/>
      <c r="AE3" t="s">
        <v>99</v>
      </c>
    </row>
    <row r="4" spans="1:60" ht="24.95" hidden="1" customHeight="1" x14ac:dyDescent="0.2">
      <c r="A4" s="142" t="s">
        <v>8</v>
      </c>
      <c r="B4" s="140"/>
      <c r="C4" s="293"/>
      <c r="D4" s="294"/>
      <c r="E4" s="294"/>
      <c r="F4" s="294"/>
      <c r="G4" s="295"/>
      <c r="AE4" t="s">
        <v>100</v>
      </c>
    </row>
    <row r="5" spans="1:60" hidden="1" x14ac:dyDescent="0.2">
      <c r="A5" s="143" t="s">
        <v>101</v>
      </c>
      <c r="B5" s="144"/>
      <c r="C5" s="145"/>
      <c r="D5" s="146"/>
      <c r="E5" s="146"/>
      <c r="F5" s="146"/>
      <c r="G5" s="147"/>
      <c r="AE5" t="s">
        <v>102</v>
      </c>
    </row>
    <row r="7" spans="1:60" ht="38.25" x14ac:dyDescent="0.2">
      <c r="A7" s="152" t="s">
        <v>103</v>
      </c>
      <c r="B7" s="153" t="s">
        <v>104</v>
      </c>
      <c r="C7" s="153" t="s">
        <v>105</v>
      </c>
      <c r="D7" s="152" t="s">
        <v>106</v>
      </c>
      <c r="E7" s="152" t="s">
        <v>107</v>
      </c>
      <c r="F7" s="148" t="s">
        <v>108</v>
      </c>
      <c r="G7" s="170" t="s">
        <v>28</v>
      </c>
      <c r="H7" s="171" t="s">
        <v>29</v>
      </c>
      <c r="I7" s="171" t="s">
        <v>109</v>
      </c>
      <c r="J7" s="171" t="s">
        <v>30</v>
      </c>
      <c r="K7" s="171" t="s">
        <v>110</v>
      </c>
      <c r="L7" s="171" t="s">
        <v>111</v>
      </c>
      <c r="M7" s="171" t="s">
        <v>112</v>
      </c>
      <c r="N7" s="171" t="s">
        <v>113</v>
      </c>
      <c r="O7" s="171" t="s">
        <v>114</v>
      </c>
      <c r="P7" s="171" t="s">
        <v>115</v>
      </c>
      <c r="Q7" s="171" t="s">
        <v>116</v>
      </c>
      <c r="R7" s="171" t="s">
        <v>117</v>
      </c>
      <c r="S7" s="171" t="s">
        <v>118</v>
      </c>
      <c r="T7" s="171" t="s">
        <v>119</v>
      </c>
      <c r="U7" s="155" t="s">
        <v>120</v>
      </c>
    </row>
    <row r="8" spans="1:60" x14ac:dyDescent="0.2">
      <c r="A8" s="172" t="s">
        <v>121</v>
      </c>
      <c r="B8" s="173" t="s">
        <v>52</v>
      </c>
      <c r="C8" s="174" t="s">
        <v>53</v>
      </c>
      <c r="D8" s="175"/>
      <c r="E8" s="176"/>
      <c r="F8" s="177"/>
      <c r="G8" s="177">
        <f>SUMIF(AE9:AE20,"&lt;&gt;NOR",G9:G20)</f>
        <v>0</v>
      </c>
      <c r="H8" s="177"/>
      <c r="I8" s="177">
        <f>SUM(I9:I20)</f>
        <v>2160.91</v>
      </c>
      <c r="J8" s="177"/>
      <c r="K8" s="177">
        <f>SUM(K9:K20)</f>
        <v>62607.77</v>
      </c>
      <c r="L8" s="177"/>
      <c r="M8" s="177">
        <f>SUM(M9:M20)</f>
        <v>0</v>
      </c>
      <c r="N8" s="154"/>
      <c r="O8" s="154">
        <f>SUM(O9:O20)</f>
        <v>5.2041300000000001</v>
      </c>
      <c r="P8" s="154"/>
      <c r="Q8" s="154">
        <f>SUM(Q9:Q20)</f>
        <v>0</v>
      </c>
      <c r="R8" s="154"/>
      <c r="S8" s="154"/>
      <c r="T8" s="172"/>
      <c r="U8" s="154">
        <f>SUM(U9:U20)</f>
        <v>118.85000000000001</v>
      </c>
      <c r="AE8" t="s">
        <v>122</v>
      </c>
    </row>
    <row r="9" spans="1:60" ht="22.5" outlineLevel="1" x14ac:dyDescent="0.2">
      <c r="A9" s="150">
        <v>1</v>
      </c>
      <c r="B9" s="156" t="s">
        <v>123</v>
      </c>
      <c r="C9" s="185" t="s">
        <v>124</v>
      </c>
      <c r="D9" s="158" t="s">
        <v>125</v>
      </c>
      <c r="E9" s="165">
        <v>31.4025</v>
      </c>
      <c r="F9" s="168"/>
      <c r="G9" s="168">
        <f>F9*E9</f>
        <v>0</v>
      </c>
      <c r="H9" s="168">
        <v>0</v>
      </c>
      <c r="I9" s="168">
        <f>ROUND(E9*H9,2)</f>
        <v>0</v>
      </c>
      <c r="J9" s="168">
        <v>1439</v>
      </c>
      <c r="K9" s="168">
        <f>ROUND(E9*J9,2)</f>
        <v>45188.2</v>
      </c>
      <c r="L9" s="168">
        <v>21</v>
      </c>
      <c r="M9" s="168">
        <f>G9*(1+L9/100)</f>
        <v>0</v>
      </c>
      <c r="N9" s="159">
        <v>0</v>
      </c>
      <c r="O9" s="159">
        <f>ROUND(E9*N9,5)</f>
        <v>0</v>
      </c>
      <c r="P9" s="159">
        <v>0</v>
      </c>
      <c r="Q9" s="159">
        <f>ROUND(E9*P9,5)</f>
        <v>0</v>
      </c>
      <c r="R9" s="159"/>
      <c r="S9" s="159"/>
      <c r="T9" s="160">
        <v>2.9649999999999999</v>
      </c>
      <c r="U9" s="159">
        <f>ROUND(E9*T9,2)</f>
        <v>93.11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126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0"/>
      <c r="B10" s="156"/>
      <c r="C10" s="186" t="s">
        <v>127</v>
      </c>
      <c r="D10" s="161"/>
      <c r="E10" s="166">
        <v>31.4025</v>
      </c>
      <c r="F10" s="168"/>
      <c r="G10" s="168"/>
      <c r="H10" s="168"/>
      <c r="I10" s="168"/>
      <c r="J10" s="168"/>
      <c r="K10" s="168"/>
      <c r="L10" s="168"/>
      <c r="M10" s="168"/>
      <c r="N10" s="159"/>
      <c r="O10" s="159"/>
      <c r="P10" s="159"/>
      <c r="Q10" s="159"/>
      <c r="R10" s="159"/>
      <c r="S10" s="159"/>
      <c r="T10" s="160"/>
      <c r="U10" s="159"/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128</v>
      </c>
      <c r="AF10" s="149">
        <v>0</v>
      </c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50">
        <v>2</v>
      </c>
      <c r="B11" s="156" t="s">
        <v>129</v>
      </c>
      <c r="C11" s="185" t="s">
        <v>130</v>
      </c>
      <c r="D11" s="158" t="s">
        <v>125</v>
      </c>
      <c r="E11" s="165">
        <v>31.4025</v>
      </c>
      <c r="F11" s="168"/>
      <c r="G11" s="168">
        <f t="shared" ref="G11:G13" si="0">F11*E11</f>
        <v>0</v>
      </c>
      <c r="H11" s="168">
        <v>0</v>
      </c>
      <c r="I11" s="168">
        <f>ROUND(E11*H11,2)</f>
        <v>0</v>
      </c>
      <c r="J11" s="168">
        <v>85</v>
      </c>
      <c r="K11" s="168">
        <f>ROUND(E11*J11,2)</f>
        <v>2669.21</v>
      </c>
      <c r="L11" s="168">
        <v>21</v>
      </c>
      <c r="M11" s="168">
        <f>G11*(1+L11/100)</f>
        <v>0</v>
      </c>
      <c r="N11" s="159">
        <v>0</v>
      </c>
      <c r="O11" s="159">
        <f>ROUND(E11*N11,5)</f>
        <v>0</v>
      </c>
      <c r="P11" s="159">
        <v>0</v>
      </c>
      <c r="Q11" s="159">
        <f>ROUND(E11*P11,5)</f>
        <v>0</v>
      </c>
      <c r="R11" s="159"/>
      <c r="S11" s="159"/>
      <c r="T11" s="160">
        <v>0.154</v>
      </c>
      <c r="U11" s="159">
        <f>ROUND(E11*T11,2)</f>
        <v>4.84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126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0">
        <v>3</v>
      </c>
      <c r="B12" s="156" t="s">
        <v>131</v>
      </c>
      <c r="C12" s="185" t="s">
        <v>132</v>
      </c>
      <c r="D12" s="158" t="s">
        <v>125</v>
      </c>
      <c r="E12" s="165">
        <v>31.4025</v>
      </c>
      <c r="F12" s="168"/>
      <c r="G12" s="168">
        <f t="shared" si="0"/>
        <v>0</v>
      </c>
      <c r="H12" s="168">
        <v>0</v>
      </c>
      <c r="I12" s="168">
        <f>ROUND(E12*H12,2)</f>
        <v>0</v>
      </c>
      <c r="J12" s="168">
        <v>144</v>
      </c>
      <c r="K12" s="168">
        <f>ROUND(E12*J12,2)</f>
        <v>4521.96</v>
      </c>
      <c r="L12" s="168">
        <v>21</v>
      </c>
      <c r="M12" s="168">
        <f>G12*(1+L12/100)</f>
        <v>0</v>
      </c>
      <c r="N12" s="159">
        <v>0</v>
      </c>
      <c r="O12" s="159">
        <f>ROUND(E12*N12,5)</f>
        <v>0</v>
      </c>
      <c r="P12" s="159">
        <v>0</v>
      </c>
      <c r="Q12" s="159">
        <f>ROUND(E12*P12,5)</f>
        <v>0</v>
      </c>
      <c r="R12" s="159"/>
      <c r="S12" s="159"/>
      <c r="T12" s="160">
        <v>0.34499999999999997</v>
      </c>
      <c r="U12" s="159">
        <f>ROUND(E12*T12,2)</f>
        <v>10.83</v>
      </c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126</v>
      </c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50">
        <v>4</v>
      </c>
      <c r="B13" s="156" t="s">
        <v>133</v>
      </c>
      <c r="C13" s="185" t="s">
        <v>134</v>
      </c>
      <c r="D13" s="158" t="s">
        <v>125</v>
      </c>
      <c r="E13" s="165">
        <v>5.88748</v>
      </c>
      <c r="F13" s="168"/>
      <c r="G13" s="168">
        <f t="shared" si="0"/>
        <v>0</v>
      </c>
      <c r="H13" s="168">
        <v>0</v>
      </c>
      <c r="I13" s="168">
        <f>ROUND(E13*H13,2)</f>
        <v>0</v>
      </c>
      <c r="J13" s="168">
        <v>299</v>
      </c>
      <c r="K13" s="168">
        <f>ROUND(E13*J13,2)</f>
        <v>1760.36</v>
      </c>
      <c r="L13" s="168">
        <v>21</v>
      </c>
      <c r="M13" s="168">
        <f>G13*(1+L13/100)</f>
        <v>0</v>
      </c>
      <c r="N13" s="159">
        <v>0</v>
      </c>
      <c r="O13" s="159">
        <f>ROUND(E13*N13,5)</f>
        <v>0</v>
      </c>
      <c r="P13" s="159">
        <v>0</v>
      </c>
      <c r="Q13" s="159">
        <f>ROUND(E13*P13,5)</f>
        <v>0</v>
      </c>
      <c r="R13" s="159"/>
      <c r="S13" s="159"/>
      <c r="T13" s="160">
        <v>1.0999999999999999E-2</v>
      </c>
      <c r="U13" s="159">
        <f>ROUND(E13*T13,2)</f>
        <v>0.06</v>
      </c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126</v>
      </c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/>
      <c r="B14" s="156"/>
      <c r="C14" s="186" t="s">
        <v>135</v>
      </c>
      <c r="D14" s="161"/>
      <c r="E14" s="166">
        <v>5.88748</v>
      </c>
      <c r="F14" s="168"/>
      <c r="G14" s="168"/>
      <c r="H14" s="168"/>
      <c r="I14" s="168"/>
      <c r="J14" s="168"/>
      <c r="K14" s="168"/>
      <c r="L14" s="168"/>
      <c r="M14" s="168"/>
      <c r="N14" s="159"/>
      <c r="O14" s="159"/>
      <c r="P14" s="159"/>
      <c r="Q14" s="159"/>
      <c r="R14" s="159"/>
      <c r="S14" s="159"/>
      <c r="T14" s="160"/>
      <c r="U14" s="159"/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128</v>
      </c>
      <c r="AF14" s="149">
        <v>0</v>
      </c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50">
        <v>5</v>
      </c>
      <c r="B15" s="156" t="s">
        <v>136</v>
      </c>
      <c r="C15" s="185" t="s">
        <v>137</v>
      </c>
      <c r="D15" s="158" t="s">
        <v>125</v>
      </c>
      <c r="E15" s="165">
        <v>5.88748</v>
      </c>
      <c r="F15" s="168"/>
      <c r="G15" s="168">
        <f t="shared" ref="G15:G16" si="1">F15*E15</f>
        <v>0</v>
      </c>
      <c r="H15" s="168">
        <v>0</v>
      </c>
      <c r="I15" s="168">
        <f>ROUND(E15*H15,2)</f>
        <v>0</v>
      </c>
      <c r="J15" s="168">
        <v>490</v>
      </c>
      <c r="K15" s="168">
        <f>ROUND(E15*J15,2)</f>
        <v>2884.87</v>
      </c>
      <c r="L15" s="168">
        <v>21</v>
      </c>
      <c r="M15" s="168">
        <f>G15*(1+L15/100)</f>
        <v>0</v>
      </c>
      <c r="N15" s="159">
        <v>0</v>
      </c>
      <c r="O15" s="159">
        <f>ROUND(E15*N15,5)</f>
        <v>0</v>
      </c>
      <c r="P15" s="159">
        <v>0</v>
      </c>
      <c r="Q15" s="159">
        <f>ROUND(E15*P15,5)</f>
        <v>0</v>
      </c>
      <c r="R15" s="159"/>
      <c r="S15" s="159"/>
      <c r="T15" s="160">
        <v>0</v>
      </c>
      <c r="U15" s="159">
        <f>ROUND(E15*T15,2)</f>
        <v>0</v>
      </c>
      <c r="V15" s="149"/>
      <c r="W15" s="149"/>
      <c r="X15" s="149"/>
      <c r="Y15" s="149"/>
      <c r="Z15" s="149"/>
      <c r="AA15" s="149"/>
      <c r="AB15" s="149"/>
      <c r="AC15" s="149"/>
      <c r="AD15" s="149"/>
      <c r="AE15" s="149" t="s">
        <v>126</v>
      </c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50">
        <v>6</v>
      </c>
      <c r="B16" s="156" t="s">
        <v>138</v>
      </c>
      <c r="C16" s="185" t="s">
        <v>139</v>
      </c>
      <c r="D16" s="158" t="s">
        <v>125</v>
      </c>
      <c r="E16" s="165">
        <v>3.0612499999999998</v>
      </c>
      <c r="F16" s="168"/>
      <c r="G16" s="168">
        <f t="shared" si="1"/>
        <v>0</v>
      </c>
      <c r="H16" s="168">
        <v>705.89</v>
      </c>
      <c r="I16" s="168">
        <f>ROUND(E16*H16,2)</f>
        <v>2160.91</v>
      </c>
      <c r="J16" s="168">
        <v>661.11</v>
      </c>
      <c r="K16" s="168">
        <f>ROUND(E16*J16,2)</f>
        <v>2023.82</v>
      </c>
      <c r="L16" s="168">
        <v>21</v>
      </c>
      <c r="M16" s="168">
        <f>G16*(1+L16/100)</f>
        <v>0</v>
      </c>
      <c r="N16" s="159">
        <v>1.7</v>
      </c>
      <c r="O16" s="159">
        <f>ROUND(E16*N16,5)</f>
        <v>5.2041300000000001</v>
      </c>
      <c r="P16" s="159">
        <v>0</v>
      </c>
      <c r="Q16" s="159">
        <f>ROUND(E16*P16,5)</f>
        <v>0</v>
      </c>
      <c r="R16" s="159"/>
      <c r="S16" s="159"/>
      <c r="T16" s="160">
        <v>1.587</v>
      </c>
      <c r="U16" s="159">
        <f>ROUND(E16*T16,2)</f>
        <v>4.8600000000000003</v>
      </c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126</v>
      </c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0"/>
      <c r="B17" s="156"/>
      <c r="C17" s="186" t="s">
        <v>140</v>
      </c>
      <c r="D17" s="161"/>
      <c r="E17" s="166">
        <v>3.0612499999999998</v>
      </c>
      <c r="F17" s="168"/>
      <c r="G17" s="168"/>
      <c r="H17" s="168"/>
      <c r="I17" s="168"/>
      <c r="J17" s="168"/>
      <c r="K17" s="168"/>
      <c r="L17" s="168"/>
      <c r="M17" s="168"/>
      <c r="N17" s="159"/>
      <c r="O17" s="159"/>
      <c r="P17" s="159"/>
      <c r="Q17" s="159"/>
      <c r="R17" s="159"/>
      <c r="S17" s="159"/>
      <c r="T17" s="160"/>
      <c r="U17" s="159"/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128</v>
      </c>
      <c r="AF17" s="149">
        <v>0</v>
      </c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0">
        <v>7</v>
      </c>
      <c r="B18" s="156" t="s">
        <v>141</v>
      </c>
      <c r="C18" s="185" t="s">
        <v>142</v>
      </c>
      <c r="D18" s="158" t="s">
        <v>125</v>
      </c>
      <c r="E18" s="165">
        <v>25.515025000000001</v>
      </c>
      <c r="F18" s="168"/>
      <c r="G18" s="168">
        <f>F18*E18</f>
        <v>0</v>
      </c>
      <c r="H18" s="168">
        <v>0</v>
      </c>
      <c r="I18" s="168">
        <f>ROUND(E18*H18,2)</f>
        <v>0</v>
      </c>
      <c r="J18" s="168">
        <v>139.5</v>
      </c>
      <c r="K18" s="168">
        <f>ROUND(E18*J18,2)</f>
        <v>3559.35</v>
      </c>
      <c r="L18" s="168">
        <v>21</v>
      </c>
      <c r="M18" s="168">
        <f>G18*(1+L18/100)</f>
        <v>0</v>
      </c>
      <c r="N18" s="159">
        <v>0</v>
      </c>
      <c r="O18" s="159">
        <f>ROUND(E18*N18,5)</f>
        <v>0</v>
      </c>
      <c r="P18" s="159">
        <v>0</v>
      </c>
      <c r="Q18" s="159">
        <f>ROUND(E18*P18,5)</f>
        <v>0</v>
      </c>
      <c r="R18" s="159"/>
      <c r="S18" s="159"/>
      <c r="T18" s="160">
        <v>0.20200000000000001</v>
      </c>
      <c r="U18" s="159">
        <f>ROUND(E18*T18,2)</f>
        <v>5.15</v>
      </c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126</v>
      </c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0"/>
      <c r="B19" s="156"/>
      <c r="C19" s="186" t="s">
        <v>143</v>
      </c>
      <c r="D19" s="161"/>
      <c r="E19" s="166">
        <v>28.576274999999999</v>
      </c>
      <c r="F19" s="168"/>
      <c r="G19" s="168"/>
      <c r="H19" s="168"/>
      <c r="I19" s="168"/>
      <c r="J19" s="168"/>
      <c r="K19" s="168"/>
      <c r="L19" s="168"/>
      <c r="M19" s="168"/>
      <c r="N19" s="159"/>
      <c r="O19" s="159"/>
      <c r="P19" s="159"/>
      <c r="Q19" s="159"/>
      <c r="R19" s="159"/>
      <c r="S19" s="159"/>
      <c r="T19" s="160"/>
      <c r="U19" s="159"/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128</v>
      </c>
      <c r="AF19" s="149">
        <v>0</v>
      </c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/>
      <c r="B20" s="156"/>
      <c r="C20" s="186" t="s">
        <v>144</v>
      </c>
      <c r="D20" s="161"/>
      <c r="E20" s="166">
        <v>-3.0612499999999998</v>
      </c>
      <c r="F20" s="168"/>
      <c r="G20" s="168"/>
      <c r="H20" s="168"/>
      <c r="I20" s="168"/>
      <c r="J20" s="168"/>
      <c r="K20" s="168"/>
      <c r="L20" s="168"/>
      <c r="M20" s="168"/>
      <c r="N20" s="159"/>
      <c r="O20" s="159"/>
      <c r="P20" s="159"/>
      <c r="Q20" s="159"/>
      <c r="R20" s="159"/>
      <c r="S20" s="159"/>
      <c r="T20" s="160"/>
      <c r="U20" s="159"/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128</v>
      </c>
      <c r="AF20" s="149">
        <v>0</v>
      </c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51" t="s">
        <v>121</v>
      </c>
      <c r="B21" s="157" t="s">
        <v>54</v>
      </c>
      <c r="C21" s="187" t="s">
        <v>55</v>
      </c>
      <c r="D21" s="162"/>
      <c r="E21" s="167"/>
      <c r="F21" s="169"/>
      <c r="G21" s="169">
        <f>SUMIF(AE22:AE33,"&lt;&gt;NOR",G22:G33)</f>
        <v>0</v>
      </c>
      <c r="H21" s="169"/>
      <c r="I21" s="169">
        <f>SUM(I22:I33)</f>
        <v>3231.7799999999997</v>
      </c>
      <c r="J21" s="169"/>
      <c r="K21" s="169">
        <f>SUM(K22:K33)</f>
        <v>2635.2200000000003</v>
      </c>
      <c r="L21" s="169"/>
      <c r="M21" s="169">
        <f>SUM(M22:M33)</f>
        <v>0</v>
      </c>
      <c r="N21" s="163"/>
      <c r="O21" s="163">
        <f>SUM(O22:O33)</f>
        <v>1.32039</v>
      </c>
      <c r="P21" s="163"/>
      <c r="Q21" s="163">
        <f>SUM(Q22:Q33)</f>
        <v>0</v>
      </c>
      <c r="R21" s="163"/>
      <c r="S21" s="163"/>
      <c r="T21" s="164"/>
      <c r="U21" s="163">
        <f>SUM(U22:U33)</f>
        <v>5.1400000000000006</v>
      </c>
      <c r="AE21" t="s">
        <v>122</v>
      </c>
    </row>
    <row r="22" spans="1:60" ht="22.5" outlineLevel="1" x14ac:dyDescent="0.2">
      <c r="A22" s="150">
        <v>8</v>
      </c>
      <c r="B22" s="156" t="s">
        <v>145</v>
      </c>
      <c r="C22" s="185" t="s">
        <v>146</v>
      </c>
      <c r="D22" s="158" t="s">
        <v>147</v>
      </c>
      <c r="E22" s="165">
        <v>5.1349999999999998</v>
      </c>
      <c r="F22" s="168"/>
      <c r="G22" s="168">
        <f>F22*E22</f>
        <v>0</v>
      </c>
      <c r="H22" s="168">
        <v>0</v>
      </c>
      <c r="I22" s="168">
        <f>ROUND(E22*H22,2)</f>
        <v>0</v>
      </c>
      <c r="J22" s="168">
        <v>120.5</v>
      </c>
      <c r="K22" s="168">
        <f>ROUND(E22*J22,2)</f>
        <v>618.77</v>
      </c>
      <c r="L22" s="168">
        <v>21</v>
      </c>
      <c r="M22" s="168">
        <f>G22*(1+L22/100)</f>
        <v>0</v>
      </c>
      <c r="N22" s="159">
        <v>0</v>
      </c>
      <c r="O22" s="159">
        <f>ROUND(E22*N22,5)</f>
        <v>0</v>
      </c>
      <c r="P22" s="159">
        <v>0</v>
      </c>
      <c r="Q22" s="159">
        <f>ROUND(E22*P22,5)</f>
        <v>0</v>
      </c>
      <c r="R22" s="159"/>
      <c r="S22" s="159"/>
      <c r="T22" s="160">
        <v>0.15</v>
      </c>
      <c r="U22" s="159">
        <f>ROUND(E22*T22,2)</f>
        <v>0.77</v>
      </c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126</v>
      </c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0"/>
      <c r="B23" s="156"/>
      <c r="C23" s="186" t="s">
        <v>148</v>
      </c>
      <c r="D23" s="161"/>
      <c r="E23" s="166">
        <v>5.1349999999999998</v>
      </c>
      <c r="F23" s="168"/>
      <c r="G23" s="168"/>
      <c r="H23" s="168"/>
      <c r="I23" s="168"/>
      <c r="J23" s="168"/>
      <c r="K23" s="168"/>
      <c r="L23" s="168"/>
      <c r="M23" s="168"/>
      <c r="N23" s="159"/>
      <c r="O23" s="159"/>
      <c r="P23" s="159"/>
      <c r="Q23" s="159"/>
      <c r="R23" s="159"/>
      <c r="S23" s="159"/>
      <c r="T23" s="160"/>
      <c r="U23" s="159"/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128</v>
      </c>
      <c r="AF23" s="149">
        <v>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0">
        <v>9</v>
      </c>
      <c r="B24" s="156" t="s">
        <v>149</v>
      </c>
      <c r="C24" s="185" t="s">
        <v>150</v>
      </c>
      <c r="D24" s="158" t="s">
        <v>125</v>
      </c>
      <c r="E24" s="165">
        <v>0.51349999999999996</v>
      </c>
      <c r="F24" s="168"/>
      <c r="G24" s="168">
        <f>F24*E24</f>
        <v>0</v>
      </c>
      <c r="H24" s="168">
        <v>2197.67</v>
      </c>
      <c r="I24" s="168">
        <f>ROUND(E24*H24,2)</f>
        <v>1128.5</v>
      </c>
      <c r="J24" s="168">
        <v>787.32999999999993</v>
      </c>
      <c r="K24" s="168">
        <f>ROUND(E24*J24,2)</f>
        <v>404.29</v>
      </c>
      <c r="L24" s="168">
        <v>21</v>
      </c>
      <c r="M24" s="168">
        <f>G24*(1+L24/100)</f>
        <v>0</v>
      </c>
      <c r="N24" s="159">
        <v>2.5249999999999999</v>
      </c>
      <c r="O24" s="159">
        <f>ROUND(E24*N24,5)</f>
        <v>1.2965899999999999</v>
      </c>
      <c r="P24" s="159">
        <v>0</v>
      </c>
      <c r="Q24" s="159">
        <f>ROUND(E24*P24,5)</f>
        <v>0</v>
      </c>
      <c r="R24" s="159"/>
      <c r="S24" s="159"/>
      <c r="T24" s="160">
        <v>1.89</v>
      </c>
      <c r="U24" s="159">
        <f>ROUND(E24*T24,2)</f>
        <v>0.97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126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0"/>
      <c r="B25" s="156"/>
      <c r="C25" s="186" t="s">
        <v>151</v>
      </c>
      <c r="D25" s="161"/>
      <c r="E25" s="166">
        <v>0.51349999999999996</v>
      </c>
      <c r="F25" s="168"/>
      <c r="G25" s="168"/>
      <c r="H25" s="168"/>
      <c r="I25" s="168"/>
      <c r="J25" s="168"/>
      <c r="K25" s="168"/>
      <c r="L25" s="168"/>
      <c r="M25" s="168"/>
      <c r="N25" s="159"/>
      <c r="O25" s="159"/>
      <c r="P25" s="159"/>
      <c r="Q25" s="159"/>
      <c r="R25" s="159"/>
      <c r="S25" s="159"/>
      <c r="T25" s="160"/>
      <c r="U25" s="159"/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128</v>
      </c>
      <c r="AF25" s="149">
        <v>0</v>
      </c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50">
        <v>10</v>
      </c>
      <c r="B26" s="156" t="s">
        <v>152</v>
      </c>
      <c r="C26" s="185" t="s">
        <v>153</v>
      </c>
      <c r="D26" s="158" t="s">
        <v>154</v>
      </c>
      <c r="E26" s="165">
        <v>7.9</v>
      </c>
      <c r="F26" s="168"/>
      <c r="G26" s="168">
        <f>F26*E26</f>
        <v>0</v>
      </c>
      <c r="H26" s="168">
        <v>0</v>
      </c>
      <c r="I26" s="168">
        <f>ROUND(E26*H26,2)</f>
        <v>0</v>
      </c>
      <c r="J26" s="168">
        <v>29.8</v>
      </c>
      <c r="K26" s="168">
        <f>ROUND(E26*J26,2)</f>
        <v>235.42</v>
      </c>
      <c r="L26" s="168">
        <v>21</v>
      </c>
      <c r="M26" s="168">
        <f>G26*(1+L26/100)</f>
        <v>0</v>
      </c>
      <c r="N26" s="159">
        <v>0</v>
      </c>
      <c r="O26" s="159">
        <f>ROUND(E26*N26,5)</f>
        <v>0</v>
      </c>
      <c r="P26" s="159">
        <v>0</v>
      </c>
      <c r="Q26" s="159">
        <f>ROUND(E26*P26,5)</f>
        <v>0</v>
      </c>
      <c r="R26" s="159"/>
      <c r="S26" s="159"/>
      <c r="T26" s="160">
        <v>5.5E-2</v>
      </c>
      <c r="U26" s="159">
        <f>ROUND(E26*T26,2)</f>
        <v>0.43</v>
      </c>
      <c r="V26" s="149"/>
      <c r="W26" s="149"/>
      <c r="X26" s="149"/>
      <c r="Y26" s="149"/>
      <c r="Z26" s="149"/>
      <c r="AA26" s="149"/>
      <c r="AB26" s="149"/>
      <c r="AC26" s="149"/>
      <c r="AD26" s="149"/>
      <c r="AE26" s="149" t="s">
        <v>126</v>
      </c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0"/>
      <c r="B27" s="156"/>
      <c r="C27" s="186" t="s">
        <v>155</v>
      </c>
      <c r="D27" s="161"/>
      <c r="E27" s="166">
        <v>7.9</v>
      </c>
      <c r="F27" s="168"/>
      <c r="G27" s="168"/>
      <c r="H27" s="168"/>
      <c r="I27" s="168"/>
      <c r="J27" s="168"/>
      <c r="K27" s="168"/>
      <c r="L27" s="168"/>
      <c r="M27" s="168"/>
      <c r="N27" s="159"/>
      <c r="O27" s="159"/>
      <c r="P27" s="159"/>
      <c r="Q27" s="159"/>
      <c r="R27" s="159"/>
      <c r="S27" s="159"/>
      <c r="T27" s="160"/>
      <c r="U27" s="159"/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128</v>
      </c>
      <c r="AF27" s="149">
        <v>0</v>
      </c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0">
        <v>11</v>
      </c>
      <c r="B28" s="156" t="s">
        <v>156</v>
      </c>
      <c r="C28" s="185" t="s">
        <v>157</v>
      </c>
      <c r="D28" s="158" t="s">
        <v>154</v>
      </c>
      <c r="E28" s="165">
        <v>7.9790000000000001</v>
      </c>
      <c r="F28" s="168"/>
      <c r="G28" s="168">
        <f>F28*E28</f>
        <v>0</v>
      </c>
      <c r="H28" s="168">
        <v>50.4</v>
      </c>
      <c r="I28" s="168">
        <f>ROUND(E28*H28,2)</f>
        <v>402.14</v>
      </c>
      <c r="J28" s="168">
        <v>0</v>
      </c>
      <c r="K28" s="168">
        <f>ROUND(E28*J28,2)</f>
        <v>0</v>
      </c>
      <c r="L28" s="168">
        <v>21</v>
      </c>
      <c r="M28" s="168">
        <f>G28*(1+L28/100)</f>
        <v>0</v>
      </c>
      <c r="N28" s="159">
        <v>4.8000000000000001E-4</v>
      </c>
      <c r="O28" s="159">
        <f>ROUND(E28*N28,5)</f>
        <v>3.8300000000000001E-3</v>
      </c>
      <c r="P28" s="159">
        <v>0</v>
      </c>
      <c r="Q28" s="159">
        <f>ROUND(E28*P28,5)</f>
        <v>0</v>
      </c>
      <c r="R28" s="159"/>
      <c r="S28" s="159"/>
      <c r="T28" s="160">
        <v>0</v>
      </c>
      <c r="U28" s="159">
        <f>ROUND(E28*T28,2)</f>
        <v>0</v>
      </c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158</v>
      </c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0"/>
      <c r="B29" s="156"/>
      <c r="C29" s="186" t="s">
        <v>159</v>
      </c>
      <c r="D29" s="161"/>
      <c r="E29" s="166">
        <v>7.9790000000000001</v>
      </c>
      <c r="F29" s="168"/>
      <c r="G29" s="168"/>
      <c r="H29" s="168"/>
      <c r="I29" s="168"/>
      <c r="J29" s="168"/>
      <c r="K29" s="168"/>
      <c r="L29" s="168"/>
      <c r="M29" s="168"/>
      <c r="N29" s="159"/>
      <c r="O29" s="159"/>
      <c r="P29" s="159"/>
      <c r="Q29" s="159"/>
      <c r="R29" s="159"/>
      <c r="S29" s="159"/>
      <c r="T29" s="160"/>
      <c r="U29" s="159"/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128</v>
      </c>
      <c r="AF29" s="149">
        <v>0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50">
        <v>12</v>
      </c>
      <c r="B30" s="156" t="s">
        <v>160</v>
      </c>
      <c r="C30" s="185" t="s">
        <v>161</v>
      </c>
      <c r="D30" s="158" t="s">
        <v>147</v>
      </c>
      <c r="E30" s="165">
        <v>39.618499999999997</v>
      </c>
      <c r="F30" s="168"/>
      <c r="G30" s="168">
        <f>F30*E30</f>
        <v>0</v>
      </c>
      <c r="H30" s="168">
        <v>3.95</v>
      </c>
      <c r="I30" s="168">
        <f>ROUND(E30*H30,2)</f>
        <v>156.49</v>
      </c>
      <c r="J30" s="168">
        <v>34.75</v>
      </c>
      <c r="K30" s="168">
        <f>ROUND(E30*J30,2)</f>
        <v>1376.74</v>
      </c>
      <c r="L30" s="168">
        <v>21</v>
      </c>
      <c r="M30" s="168">
        <f>G30*(1+L30/100)</f>
        <v>0</v>
      </c>
      <c r="N30" s="159">
        <v>1.8000000000000001E-4</v>
      </c>
      <c r="O30" s="159">
        <f>ROUND(E30*N30,5)</f>
        <v>7.1300000000000001E-3</v>
      </c>
      <c r="P30" s="159">
        <v>0</v>
      </c>
      <c r="Q30" s="159">
        <f>ROUND(E30*P30,5)</f>
        <v>0</v>
      </c>
      <c r="R30" s="159"/>
      <c r="S30" s="159"/>
      <c r="T30" s="160">
        <v>7.4999999999999997E-2</v>
      </c>
      <c r="U30" s="159">
        <f>ROUND(E30*T30,2)</f>
        <v>2.97</v>
      </c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126</v>
      </c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0"/>
      <c r="B31" s="156"/>
      <c r="C31" s="186" t="s">
        <v>162</v>
      </c>
      <c r="D31" s="161"/>
      <c r="E31" s="166">
        <v>39.618499999999997</v>
      </c>
      <c r="F31" s="168"/>
      <c r="G31" s="168"/>
      <c r="H31" s="168"/>
      <c r="I31" s="168"/>
      <c r="J31" s="168"/>
      <c r="K31" s="168"/>
      <c r="L31" s="168"/>
      <c r="M31" s="168"/>
      <c r="N31" s="159"/>
      <c r="O31" s="159"/>
      <c r="P31" s="159"/>
      <c r="Q31" s="159"/>
      <c r="R31" s="159"/>
      <c r="S31" s="159"/>
      <c r="T31" s="160"/>
      <c r="U31" s="159"/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128</v>
      </c>
      <c r="AF31" s="149">
        <v>0</v>
      </c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0">
        <v>13</v>
      </c>
      <c r="B32" s="156" t="s">
        <v>163</v>
      </c>
      <c r="C32" s="185" t="s">
        <v>164</v>
      </c>
      <c r="D32" s="158" t="s">
        <v>147</v>
      </c>
      <c r="E32" s="165">
        <v>42.787979999999997</v>
      </c>
      <c r="F32" s="168"/>
      <c r="G32" s="168">
        <f>F32*E32</f>
        <v>0</v>
      </c>
      <c r="H32" s="168">
        <v>36.1</v>
      </c>
      <c r="I32" s="168">
        <f>ROUND(E32*H32,2)</f>
        <v>1544.65</v>
      </c>
      <c r="J32" s="168">
        <v>0</v>
      </c>
      <c r="K32" s="168">
        <f>ROUND(E32*J32,2)</f>
        <v>0</v>
      </c>
      <c r="L32" s="168">
        <v>21</v>
      </c>
      <c r="M32" s="168">
        <f>G32*(1+L32/100)</f>
        <v>0</v>
      </c>
      <c r="N32" s="159">
        <v>2.9999999999999997E-4</v>
      </c>
      <c r="O32" s="159">
        <f>ROUND(E32*N32,5)</f>
        <v>1.2840000000000001E-2</v>
      </c>
      <c r="P32" s="159">
        <v>0</v>
      </c>
      <c r="Q32" s="159">
        <f>ROUND(E32*P32,5)</f>
        <v>0</v>
      </c>
      <c r="R32" s="159"/>
      <c r="S32" s="159"/>
      <c r="T32" s="160">
        <v>0</v>
      </c>
      <c r="U32" s="159">
        <f>ROUND(E32*T32,2)</f>
        <v>0</v>
      </c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158</v>
      </c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0"/>
      <c r="B33" s="156"/>
      <c r="C33" s="186" t="s">
        <v>165</v>
      </c>
      <c r="D33" s="161"/>
      <c r="E33" s="166">
        <v>42.787979999999997</v>
      </c>
      <c r="F33" s="168"/>
      <c r="G33" s="168"/>
      <c r="H33" s="168"/>
      <c r="I33" s="168"/>
      <c r="J33" s="168"/>
      <c r="K33" s="168"/>
      <c r="L33" s="168"/>
      <c r="M33" s="168"/>
      <c r="N33" s="159"/>
      <c r="O33" s="159"/>
      <c r="P33" s="159"/>
      <c r="Q33" s="159"/>
      <c r="R33" s="159"/>
      <c r="S33" s="159"/>
      <c r="T33" s="160"/>
      <c r="U33" s="159"/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128</v>
      </c>
      <c r="AF33" s="149">
        <v>0</v>
      </c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51" t="s">
        <v>121</v>
      </c>
      <c r="B34" s="157" t="s">
        <v>56</v>
      </c>
      <c r="C34" s="187" t="s">
        <v>57</v>
      </c>
      <c r="D34" s="162"/>
      <c r="E34" s="167"/>
      <c r="F34" s="169"/>
      <c r="G34" s="169">
        <f>SUMIF(AE35:AE68,"&lt;&gt;NOR",G35:G68)</f>
        <v>0</v>
      </c>
      <c r="H34" s="169"/>
      <c r="I34" s="169">
        <f>SUM(I35:I68)</f>
        <v>226470.00999999998</v>
      </c>
      <c r="J34" s="169"/>
      <c r="K34" s="169">
        <f>SUM(K35:K68)</f>
        <v>63794.070000000007</v>
      </c>
      <c r="L34" s="169"/>
      <c r="M34" s="169">
        <f>SUM(M35:M68)</f>
        <v>0</v>
      </c>
      <c r="N34" s="163"/>
      <c r="O34" s="163">
        <f>SUM(O35:O68)</f>
        <v>67.468159999999997</v>
      </c>
      <c r="P34" s="163"/>
      <c r="Q34" s="163">
        <f>SUM(Q35:Q68)</f>
        <v>0</v>
      </c>
      <c r="R34" s="163"/>
      <c r="S34" s="163"/>
      <c r="T34" s="164"/>
      <c r="U34" s="163">
        <f>SUM(U35:U68)</f>
        <v>121.31</v>
      </c>
      <c r="AE34" t="s">
        <v>122</v>
      </c>
    </row>
    <row r="35" spans="1:60" ht="22.5" outlineLevel="1" x14ac:dyDescent="0.2">
      <c r="A35" s="150">
        <v>14</v>
      </c>
      <c r="B35" s="156" t="s">
        <v>166</v>
      </c>
      <c r="C35" s="185" t="s">
        <v>167</v>
      </c>
      <c r="D35" s="158" t="s">
        <v>147</v>
      </c>
      <c r="E35" s="165">
        <v>39.33</v>
      </c>
      <c r="F35" s="168"/>
      <c r="G35" s="168">
        <f>F35*E35</f>
        <v>0</v>
      </c>
      <c r="H35" s="168">
        <v>1675.16</v>
      </c>
      <c r="I35" s="168">
        <f>ROUND(E35*H35,2)</f>
        <v>65884.039999999994</v>
      </c>
      <c r="J35" s="168">
        <v>594.83999999999992</v>
      </c>
      <c r="K35" s="168">
        <f>ROUND(E35*J35,2)</f>
        <v>23395.06</v>
      </c>
      <c r="L35" s="168">
        <v>21</v>
      </c>
      <c r="M35" s="168">
        <f>G35*(1+L35/100)</f>
        <v>0</v>
      </c>
      <c r="N35" s="159">
        <v>0.99155000000000004</v>
      </c>
      <c r="O35" s="159">
        <f>ROUND(E35*N35,5)</f>
        <v>38.997660000000003</v>
      </c>
      <c r="P35" s="159">
        <v>0</v>
      </c>
      <c r="Q35" s="159">
        <f>ROUND(E35*P35,5)</f>
        <v>0</v>
      </c>
      <c r="R35" s="159"/>
      <c r="S35" s="159"/>
      <c r="T35" s="160">
        <v>1.1359999999999999</v>
      </c>
      <c r="U35" s="159">
        <f>ROUND(E35*T35,2)</f>
        <v>44.68</v>
      </c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126</v>
      </c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0"/>
      <c r="B36" s="156"/>
      <c r="C36" s="186" t="s">
        <v>168</v>
      </c>
      <c r="D36" s="161"/>
      <c r="E36" s="166">
        <v>39.33</v>
      </c>
      <c r="F36" s="168"/>
      <c r="G36" s="168"/>
      <c r="H36" s="168"/>
      <c r="I36" s="168"/>
      <c r="J36" s="168"/>
      <c r="K36" s="168"/>
      <c r="L36" s="168"/>
      <c r="M36" s="168"/>
      <c r="N36" s="159"/>
      <c r="O36" s="159"/>
      <c r="P36" s="159"/>
      <c r="Q36" s="159"/>
      <c r="R36" s="159"/>
      <c r="S36" s="159"/>
      <c r="T36" s="160"/>
      <c r="U36" s="159"/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128</v>
      </c>
      <c r="AF36" s="149">
        <v>0</v>
      </c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50">
        <v>15</v>
      </c>
      <c r="B37" s="156" t="s">
        <v>169</v>
      </c>
      <c r="C37" s="185" t="s">
        <v>170</v>
      </c>
      <c r="D37" s="158" t="s">
        <v>147</v>
      </c>
      <c r="E37" s="165">
        <v>39.33</v>
      </c>
      <c r="F37" s="168"/>
      <c r="G37" s="168">
        <f>F37*E37</f>
        <v>0</v>
      </c>
      <c r="H37" s="168">
        <v>823.18</v>
      </c>
      <c r="I37" s="168">
        <f>ROUND(E37*H37,2)</f>
        <v>32375.67</v>
      </c>
      <c r="J37" s="168">
        <v>313.82000000000005</v>
      </c>
      <c r="K37" s="168">
        <f>ROUND(E37*J37,2)</f>
        <v>12342.54</v>
      </c>
      <c r="L37" s="168">
        <v>21</v>
      </c>
      <c r="M37" s="168">
        <f>G37*(1+L37/100)</f>
        <v>0</v>
      </c>
      <c r="N37" s="159">
        <v>0.37564999999999998</v>
      </c>
      <c r="O37" s="159">
        <f>ROUND(E37*N37,5)</f>
        <v>14.77431</v>
      </c>
      <c r="P37" s="159">
        <v>0</v>
      </c>
      <c r="Q37" s="159">
        <f>ROUND(E37*P37,5)</f>
        <v>0</v>
      </c>
      <c r="R37" s="159"/>
      <c r="S37" s="159"/>
      <c r="T37" s="160">
        <v>0.59599999999999997</v>
      </c>
      <c r="U37" s="159">
        <f>ROUND(E37*T37,2)</f>
        <v>23.44</v>
      </c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126</v>
      </c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0"/>
      <c r="B38" s="156"/>
      <c r="C38" s="186" t="s">
        <v>168</v>
      </c>
      <c r="D38" s="161"/>
      <c r="E38" s="166">
        <v>39.33</v>
      </c>
      <c r="F38" s="168"/>
      <c r="G38" s="168"/>
      <c r="H38" s="168"/>
      <c r="I38" s="168"/>
      <c r="J38" s="168"/>
      <c r="K38" s="168"/>
      <c r="L38" s="168"/>
      <c r="M38" s="168"/>
      <c r="N38" s="159"/>
      <c r="O38" s="159"/>
      <c r="P38" s="159"/>
      <c r="Q38" s="159"/>
      <c r="R38" s="159"/>
      <c r="S38" s="159"/>
      <c r="T38" s="160"/>
      <c r="U38" s="159"/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128</v>
      </c>
      <c r="AF38" s="149">
        <v>0</v>
      </c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>
        <v>16</v>
      </c>
      <c r="B39" s="156" t="s">
        <v>171</v>
      </c>
      <c r="C39" s="185" t="s">
        <v>172</v>
      </c>
      <c r="D39" s="158" t="s">
        <v>173</v>
      </c>
      <c r="E39" s="165">
        <v>0.43984684800000001</v>
      </c>
      <c r="F39" s="168"/>
      <c r="G39" s="168">
        <f>F39*E39</f>
        <v>0</v>
      </c>
      <c r="H39" s="168">
        <v>59080.35</v>
      </c>
      <c r="I39" s="168">
        <f>ROUND(E39*H39,2)</f>
        <v>25986.31</v>
      </c>
      <c r="J39" s="168">
        <v>14319.650000000001</v>
      </c>
      <c r="K39" s="168">
        <f>ROUND(E39*J39,2)</f>
        <v>6298.45</v>
      </c>
      <c r="L39" s="168">
        <v>21</v>
      </c>
      <c r="M39" s="168">
        <f>G39*(1+L39/100)</f>
        <v>0</v>
      </c>
      <c r="N39" s="159">
        <v>1.0202899999999999</v>
      </c>
      <c r="O39" s="159">
        <f>ROUND(E39*N39,5)</f>
        <v>0.44877</v>
      </c>
      <c r="P39" s="159">
        <v>0</v>
      </c>
      <c r="Q39" s="159">
        <f>ROUND(E39*P39,5)</f>
        <v>0</v>
      </c>
      <c r="R39" s="159"/>
      <c r="S39" s="159"/>
      <c r="T39" s="160">
        <v>25.271000000000001</v>
      </c>
      <c r="U39" s="159">
        <f>ROUND(E39*T39,2)</f>
        <v>11.12</v>
      </c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126</v>
      </c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0"/>
      <c r="B40" s="156"/>
      <c r="C40" s="186" t="s">
        <v>174</v>
      </c>
      <c r="D40" s="161"/>
      <c r="E40" s="166"/>
      <c r="F40" s="168"/>
      <c r="G40" s="168"/>
      <c r="H40" s="168"/>
      <c r="I40" s="168"/>
      <c r="J40" s="168"/>
      <c r="K40" s="168"/>
      <c r="L40" s="168"/>
      <c r="M40" s="168"/>
      <c r="N40" s="159"/>
      <c r="O40" s="159"/>
      <c r="P40" s="159"/>
      <c r="Q40" s="159"/>
      <c r="R40" s="159"/>
      <c r="S40" s="159"/>
      <c r="T40" s="160"/>
      <c r="U40" s="159"/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128</v>
      </c>
      <c r="AF40" s="149">
        <v>0</v>
      </c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0"/>
      <c r="B41" s="156"/>
      <c r="C41" s="186" t="s">
        <v>175</v>
      </c>
      <c r="D41" s="161"/>
      <c r="E41" s="166">
        <v>0.229163904</v>
      </c>
      <c r="F41" s="168"/>
      <c r="G41" s="168"/>
      <c r="H41" s="168"/>
      <c r="I41" s="168"/>
      <c r="J41" s="168"/>
      <c r="K41" s="168"/>
      <c r="L41" s="168"/>
      <c r="M41" s="168"/>
      <c r="N41" s="159"/>
      <c r="O41" s="159"/>
      <c r="P41" s="159"/>
      <c r="Q41" s="159"/>
      <c r="R41" s="159"/>
      <c r="S41" s="159"/>
      <c r="T41" s="160"/>
      <c r="U41" s="159"/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128</v>
      </c>
      <c r="AF41" s="149">
        <v>0</v>
      </c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0"/>
      <c r="B42" s="156"/>
      <c r="C42" s="186" t="s">
        <v>176</v>
      </c>
      <c r="D42" s="161"/>
      <c r="E42" s="166">
        <v>0.21068294400000001</v>
      </c>
      <c r="F42" s="168"/>
      <c r="G42" s="168"/>
      <c r="H42" s="168"/>
      <c r="I42" s="168"/>
      <c r="J42" s="168"/>
      <c r="K42" s="168"/>
      <c r="L42" s="168"/>
      <c r="M42" s="168"/>
      <c r="N42" s="159"/>
      <c r="O42" s="159"/>
      <c r="P42" s="159"/>
      <c r="Q42" s="159"/>
      <c r="R42" s="159"/>
      <c r="S42" s="159"/>
      <c r="T42" s="160"/>
      <c r="U42" s="159"/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128</v>
      </c>
      <c r="AF42" s="149">
        <v>0</v>
      </c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50">
        <v>17</v>
      </c>
      <c r="B43" s="156" t="s">
        <v>177</v>
      </c>
      <c r="C43" s="185" t="s">
        <v>178</v>
      </c>
      <c r="D43" s="158" t="s">
        <v>147</v>
      </c>
      <c r="E43" s="165">
        <v>40.303249999999998</v>
      </c>
      <c r="F43" s="168"/>
      <c r="G43" s="168">
        <f>F43*E43</f>
        <v>0</v>
      </c>
      <c r="H43" s="168">
        <v>1965.08</v>
      </c>
      <c r="I43" s="168">
        <f>ROUND(E43*H43,2)</f>
        <v>79199.11</v>
      </c>
      <c r="J43" s="168">
        <v>379.92000000000007</v>
      </c>
      <c r="K43" s="168">
        <f>ROUND(E43*J43,2)</f>
        <v>15312.01</v>
      </c>
      <c r="L43" s="168">
        <v>21</v>
      </c>
      <c r="M43" s="168">
        <f>G43*(1+L43/100)</f>
        <v>0</v>
      </c>
      <c r="N43" s="159">
        <v>0.26585999999999999</v>
      </c>
      <c r="O43" s="159">
        <f>ROUND(E43*N43,5)</f>
        <v>10.715020000000001</v>
      </c>
      <c r="P43" s="159">
        <v>0</v>
      </c>
      <c r="Q43" s="159">
        <f>ROUND(E43*P43,5)</f>
        <v>0</v>
      </c>
      <c r="R43" s="159"/>
      <c r="S43" s="159"/>
      <c r="T43" s="160">
        <v>0.74</v>
      </c>
      <c r="U43" s="159">
        <f>ROUND(E43*T43,2)</f>
        <v>29.82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126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0"/>
      <c r="B44" s="156"/>
      <c r="C44" s="186" t="s">
        <v>179</v>
      </c>
      <c r="D44" s="161"/>
      <c r="E44" s="166">
        <v>25.875</v>
      </c>
      <c r="F44" s="168"/>
      <c r="G44" s="168"/>
      <c r="H44" s="168"/>
      <c r="I44" s="168"/>
      <c r="J44" s="168"/>
      <c r="K44" s="168"/>
      <c r="L44" s="168"/>
      <c r="M44" s="168"/>
      <c r="N44" s="159"/>
      <c r="O44" s="159"/>
      <c r="P44" s="159"/>
      <c r="Q44" s="159"/>
      <c r="R44" s="159"/>
      <c r="S44" s="159"/>
      <c r="T44" s="160"/>
      <c r="U44" s="159"/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128</v>
      </c>
      <c r="AF44" s="149">
        <v>0</v>
      </c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0"/>
      <c r="B45" s="156"/>
      <c r="C45" s="186" t="s">
        <v>180</v>
      </c>
      <c r="D45" s="161"/>
      <c r="E45" s="166">
        <v>-1.8180000000000001</v>
      </c>
      <c r="F45" s="168"/>
      <c r="G45" s="168"/>
      <c r="H45" s="168"/>
      <c r="I45" s="168"/>
      <c r="J45" s="168"/>
      <c r="K45" s="168"/>
      <c r="L45" s="168"/>
      <c r="M45" s="168"/>
      <c r="N45" s="159"/>
      <c r="O45" s="159"/>
      <c r="P45" s="159"/>
      <c r="Q45" s="159"/>
      <c r="R45" s="159"/>
      <c r="S45" s="159"/>
      <c r="T45" s="160"/>
      <c r="U45" s="159"/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128</v>
      </c>
      <c r="AF45" s="149">
        <v>0</v>
      </c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0"/>
      <c r="B46" s="156"/>
      <c r="C46" s="186" t="s">
        <v>181</v>
      </c>
      <c r="D46" s="161"/>
      <c r="E46" s="166">
        <v>3.375</v>
      </c>
      <c r="F46" s="168"/>
      <c r="G46" s="168"/>
      <c r="H46" s="168"/>
      <c r="I46" s="168"/>
      <c r="J46" s="168"/>
      <c r="K46" s="168"/>
      <c r="L46" s="168"/>
      <c r="M46" s="168"/>
      <c r="N46" s="159"/>
      <c r="O46" s="159"/>
      <c r="P46" s="159"/>
      <c r="Q46" s="159"/>
      <c r="R46" s="159"/>
      <c r="S46" s="159"/>
      <c r="T46" s="160"/>
      <c r="U46" s="159"/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128</v>
      </c>
      <c r="AF46" s="149">
        <v>0</v>
      </c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0"/>
      <c r="B47" s="156"/>
      <c r="C47" s="186" t="s">
        <v>182</v>
      </c>
      <c r="D47" s="161"/>
      <c r="E47" s="166">
        <v>1.7662500000000001</v>
      </c>
      <c r="F47" s="168"/>
      <c r="G47" s="168"/>
      <c r="H47" s="168"/>
      <c r="I47" s="168"/>
      <c r="J47" s="168"/>
      <c r="K47" s="168"/>
      <c r="L47" s="168"/>
      <c r="M47" s="168"/>
      <c r="N47" s="159"/>
      <c r="O47" s="159"/>
      <c r="P47" s="159"/>
      <c r="Q47" s="159"/>
      <c r="R47" s="159"/>
      <c r="S47" s="159"/>
      <c r="T47" s="160"/>
      <c r="U47" s="159"/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128</v>
      </c>
      <c r="AF47" s="149">
        <v>0</v>
      </c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0"/>
      <c r="B48" s="156"/>
      <c r="C48" s="186" t="s">
        <v>183</v>
      </c>
      <c r="D48" s="161"/>
      <c r="E48" s="166">
        <v>5.4050000000000002</v>
      </c>
      <c r="F48" s="168"/>
      <c r="G48" s="168"/>
      <c r="H48" s="168"/>
      <c r="I48" s="168"/>
      <c r="J48" s="168"/>
      <c r="K48" s="168"/>
      <c r="L48" s="168"/>
      <c r="M48" s="168"/>
      <c r="N48" s="159"/>
      <c r="O48" s="159"/>
      <c r="P48" s="159"/>
      <c r="Q48" s="159"/>
      <c r="R48" s="159"/>
      <c r="S48" s="159"/>
      <c r="T48" s="160"/>
      <c r="U48" s="159"/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128</v>
      </c>
      <c r="AF48" s="149">
        <v>0</v>
      </c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0"/>
      <c r="B49" s="156"/>
      <c r="C49" s="186" t="s">
        <v>184</v>
      </c>
      <c r="D49" s="161"/>
      <c r="E49" s="166">
        <v>5.7</v>
      </c>
      <c r="F49" s="168"/>
      <c r="G49" s="168"/>
      <c r="H49" s="168"/>
      <c r="I49" s="168"/>
      <c r="J49" s="168"/>
      <c r="K49" s="168"/>
      <c r="L49" s="168"/>
      <c r="M49" s="168"/>
      <c r="N49" s="159"/>
      <c r="O49" s="159"/>
      <c r="P49" s="159"/>
      <c r="Q49" s="159"/>
      <c r="R49" s="159"/>
      <c r="S49" s="159"/>
      <c r="T49" s="160"/>
      <c r="U49" s="159"/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128</v>
      </c>
      <c r="AF49" s="149">
        <v>0</v>
      </c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50">
        <v>18</v>
      </c>
      <c r="B50" s="156" t="s">
        <v>185</v>
      </c>
      <c r="C50" s="185" t="s">
        <v>186</v>
      </c>
      <c r="D50" s="158" t="s">
        <v>125</v>
      </c>
      <c r="E50" s="165">
        <v>0.77517000000000003</v>
      </c>
      <c r="F50" s="168"/>
      <c r="G50" s="168">
        <f>F50*E50</f>
        <v>0</v>
      </c>
      <c r="H50" s="168">
        <v>6396.4</v>
      </c>
      <c r="I50" s="168">
        <f>ROUND(E50*H50,2)</f>
        <v>4958.3</v>
      </c>
      <c r="J50" s="168">
        <v>1968.6000000000004</v>
      </c>
      <c r="K50" s="168">
        <f>ROUND(E50*J50,2)</f>
        <v>1526</v>
      </c>
      <c r="L50" s="168">
        <v>21</v>
      </c>
      <c r="M50" s="168">
        <f>G50*(1+L50/100)</f>
        <v>0</v>
      </c>
      <c r="N50" s="159">
        <v>1.62836</v>
      </c>
      <c r="O50" s="159">
        <f>ROUND(E50*N50,5)</f>
        <v>1.2622599999999999</v>
      </c>
      <c r="P50" s="159">
        <v>0</v>
      </c>
      <c r="Q50" s="159">
        <f>ROUND(E50*P50,5)</f>
        <v>0</v>
      </c>
      <c r="R50" s="159"/>
      <c r="S50" s="159"/>
      <c r="T50" s="160">
        <v>3.9380000000000002</v>
      </c>
      <c r="U50" s="159">
        <f>ROUND(E50*T50,2)</f>
        <v>3.05</v>
      </c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126</v>
      </c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0"/>
      <c r="B51" s="156"/>
      <c r="C51" s="186" t="s">
        <v>187</v>
      </c>
      <c r="D51" s="161"/>
      <c r="E51" s="166">
        <v>0.77517000000000003</v>
      </c>
      <c r="F51" s="168"/>
      <c r="G51" s="168"/>
      <c r="H51" s="168"/>
      <c r="I51" s="168"/>
      <c r="J51" s="168"/>
      <c r="K51" s="168"/>
      <c r="L51" s="168"/>
      <c r="M51" s="168"/>
      <c r="N51" s="159"/>
      <c r="O51" s="159"/>
      <c r="P51" s="159"/>
      <c r="Q51" s="159"/>
      <c r="R51" s="159"/>
      <c r="S51" s="159"/>
      <c r="T51" s="160"/>
      <c r="U51" s="159"/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128</v>
      </c>
      <c r="AF51" s="149">
        <v>0</v>
      </c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outlineLevel="1" x14ac:dyDescent="0.2">
      <c r="A52" s="150">
        <v>19</v>
      </c>
      <c r="B52" s="156" t="s">
        <v>188</v>
      </c>
      <c r="C52" s="185" t="s">
        <v>189</v>
      </c>
      <c r="D52" s="158" t="s">
        <v>173</v>
      </c>
      <c r="E52" s="165">
        <v>0.10642500000000001</v>
      </c>
      <c r="F52" s="168"/>
      <c r="G52" s="168">
        <f>F52*E52</f>
        <v>0</v>
      </c>
      <c r="H52" s="168">
        <v>21.2</v>
      </c>
      <c r="I52" s="168">
        <f>ROUND(E52*H52,2)</f>
        <v>2.2599999999999998</v>
      </c>
      <c r="J52" s="168">
        <v>11228.8</v>
      </c>
      <c r="K52" s="168">
        <f>ROUND(E52*J52,2)</f>
        <v>1195.03</v>
      </c>
      <c r="L52" s="168">
        <v>21</v>
      </c>
      <c r="M52" s="168">
        <f>G52*(1+L52/100)</f>
        <v>0</v>
      </c>
      <c r="N52" s="159">
        <v>1.7090000000000001E-2</v>
      </c>
      <c r="O52" s="159">
        <f>ROUND(E52*N52,5)</f>
        <v>1.82E-3</v>
      </c>
      <c r="P52" s="159">
        <v>0</v>
      </c>
      <c r="Q52" s="159">
        <f>ROUND(E52*P52,5)</f>
        <v>0</v>
      </c>
      <c r="R52" s="159"/>
      <c r="S52" s="159"/>
      <c r="T52" s="160">
        <v>16.582999999999998</v>
      </c>
      <c r="U52" s="159">
        <f>ROUND(E52*T52,2)</f>
        <v>1.76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126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0"/>
      <c r="B53" s="156"/>
      <c r="C53" s="186" t="s">
        <v>190</v>
      </c>
      <c r="D53" s="161"/>
      <c r="E53" s="166"/>
      <c r="F53" s="168"/>
      <c r="G53" s="168"/>
      <c r="H53" s="168"/>
      <c r="I53" s="168"/>
      <c r="J53" s="168"/>
      <c r="K53" s="168"/>
      <c r="L53" s="168"/>
      <c r="M53" s="168"/>
      <c r="N53" s="159"/>
      <c r="O53" s="159"/>
      <c r="P53" s="159"/>
      <c r="Q53" s="159"/>
      <c r="R53" s="159"/>
      <c r="S53" s="159"/>
      <c r="T53" s="160"/>
      <c r="U53" s="159"/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128</v>
      </c>
      <c r="AF53" s="149">
        <v>0</v>
      </c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0"/>
      <c r="B54" s="156"/>
      <c r="C54" s="186" t="s">
        <v>191</v>
      </c>
      <c r="D54" s="161"/>
      <c r="E54" s="166">
        <v>0.10642500000000001</v>
      </c>
      <c r="F54" s="168"/>
      <c r="G54" s="168"/>
      <c r="H54" s="168"/>
      <c r="I54" s="168"/>
      <c r="J54" s="168"/>
      <c r="K54" s="168"/>
      <c r="L54" s="168"/>
      <c r="M54" s="168"/>
      <c r="N54" s="159"/>
      <c r="O54" s="159"/>
      <c r="P54" s="159"/>
      <c r="Q54" s="159"/>
      <c r="R54" s="159"/>
      <c r="S54" s="159"/>
      <c r="T54" s="160"/>
      <c r="U54" s="159"/>
      <c r="V54" s="149"/>
      <c r="W54" s="149"/>
      <c r="X54" s="149"/>
      <c r="Y54" s="149"/>
      <c r="Z54" s="149"/>
      <c r="AA54" s="149"/>
      <c r="AB54" s="149"/>
      <c r="AC54" s="149"/>
      <c r="AD54" s="149"/>
      <c r="AE54" s="149" t="s">
        <v>128</v>
      </c>
      <c r="AF54" s="149">
        <v>0</v>
      </c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outlineLevel="1" x14ac:dyDescent="0.2">
      <c r="A55" s="150">
        <v>20</v>
      </c>
      <c r="B55" s="156" t="s">
        <v>192</v>
      </c>
      <c r="C55" s="185" t="s">
        <v>193</v>
      </c>
      <c r="D55" s="158" t="s">
        <v>173</v>
      </c>
      <c r="E55" s="165">
        <v>0.114939</v>
      </c>
      <c r="F55" s="168"/>
      <c r="G55" s="168">
        <f>F55*E55</f>
        <v>0</v>
      </c>
      <c r="H55" s="168">
        <v>62120</v>
      </c>
      <c r="I55" s="168">
        <f>ROUND(E55*H55,2)</f>
        <v>7140.01</v>
      </c>
      <c r="J55" s="168">
        <v>0</v>
      </c>
      <c r="K55" s="168">
        <f>ROUND(E55*J55,2)</f>
        <v>0</v>
      </c>
      <c r="L55" s="168">
        <v>21</v>
      </c>
      <c r="M55" s="168">
        <f>G55*(1+L55/100)</f>
        <v>0</v>
      </c>
      <c r="N55" s="159">
        <v>1</v>
      </c>
      <c r="O55" s="159">
        <f>ROUND(E55*N55,5)</f>
        <v>0.11494</v>
      </c>
      <c r="P55" s="159">
        <v>0</v>
      </c>
      <c r="Q55" s="159">
        <f>ROUND(E55*P55,5)</f>
        <v>0</v>
      </c>
      <c r="R55" s="159"/>
      <c r="S55" s="159"/>
      <c r="T55" s="160">
        <v>0</v>
      </c>
      <c r="U55" s="159">
        <f>ROUND(E55*T55,2)</f>
        <v>0</v>
      </c>
      <c r="V55" s="149"/>
      <c r="W55" s="149"/>
      <c r="X55" s="149"/>
      <c r="Y55" s="149"/>
      <c r="Z55" s="149"/>
      <c r="AA55" s="149"/>
      <c r="AB55" s="149"/>
      <c r="AC55" s="149"/>
      <c r="AD55" s="149"/>
      <c r="AE55" s="149" t="s">
        <v>158</v>
      </c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0"/>
      <c r="B56" s="156"/>
      <c r="C56" s="186" t="s">
        <v>190</v>
      </c>
      <c r="D56" s="161"/>
      <c r="E56" s="166"/>
      <c r="F56" s="168"/>
      <c r="G56" s="168"/>
      <c r="H56" s="168"/>
      <c r="I56" s="168"/>
      <c r="J56" s="168"/>
      <c r="K56" s="168"/>
      <c r="L56" s="168"/>
      <c r="M56" s="168"/>
      <c r="N56" s="159"/>
      <c r="O56" s="159"/>
      <c r="P56" s="159"/>
      <c r="Q56" s="159"/>
      <c r="R56" s="159"/>
      <c r="S56" s="159"/>
      <c r="T56" s="160"/>
      <c r="U56" s="159"/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128</v>
      </c>
      <c r="AF56" s="149">
        <v>0</v>
      </c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0"/>
      <c r="B57" s="156"/>
      <c r="C57" s="186" t="s">
        <v>194</v>
      </c>
      <c r="D57" s="161"/>
      <c r="E57" s="166">
        <v>0.114939</v>
      </c>
      <c r="F57" s="168"/>
      <c r="G57" s="168"/>
      <c r="H57" s="168"/>
      <c r="I57" s="168"/>
      <c r="J57" s="168"/>
      <c r="K57" s="168"/>
      <c r="L57" s="168"/>
      <c r="M57" s="168"/>
      <c r="N57" s="159"/>
      <c r="O57" s="159"/>
      <c r="P57" s="159"/>
      <c r="Q57" s="159"/>
      <c r="R57" s="159"/>
      <c r="S57" s="159"/>
      <c r="T57" s="160"/>
      <c r="U57" s="159"/>
      <c r="V57" s="149"/>
      <c r="W57" s="149"/>
      <c r="X57" s="149"/>
      <c r="Y57" s="149"/>
      <c r="Z57" s="149"/>
      <c r="AA57" s="149"/>
      <c r="AB57" s="149"/>
      <c r="AC57" s="149"/>
      <c r="AD57" s="149"/>
      <c r="AE57" s="149" t="s">
        <v>128</v>
      </c>
      <c r="AF57" s="149">
        <v>0</v>
      </c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0">
        <v>21</v>
      </c>
      <c r="B58" s="156" t="s">
        <v>195</v>
      </c>
      <c r="C58" s="185" t="s">
        <v>196</v>
      </c>
      <c r="D58" s="158" t="s">
        <v>197</v>
      </c>
      <c r="E58" s="165">
        <v>3</v>
      </c>
      <c r="F58" s="168"/>
      <c r="G58" s="168">
        <f>F58*E58</f>
        <v>0</v>
      </c>
      <c r="H58" s="168">
        <v>797.36</v>
      </c>
      <c r="I58" s="168">
        <f>ROUND(E58*H58,2)</f>
        <v>2392.08</v>
      </c>
      <c r="J58" s="168">
        <v>130.63999999999999</v>
      </c>
      <c r="K58" s="168">
        <f>ROUND(E58*J58,2)</f>
        <v>391.92</v>
      </c>
      <c r="L58" s="168">
        <v>21</v>
      </c>
      <c r="M58" s="168">
        <f>G58*(1+L58/100)</f>
        <v>0</v>
      </c>
      <c r="N58" s="159">
        <v>5.4219999999999997E-2</v>
      </c>
      <c r="O58" s="159">
        <f>ROUND(E58*N58,5)</f>
        <v>0.16266</v>
      </c>
      <c r="P58" s="159">
        <v>0</v>
      </c>
      <c r="Q58" s="159">
        <f>ROUND(E58*P58,5)</f>
        <v>0</v>
      </c>
      <c r="R58" s="159"/>
      <c r="S58" s="159"/>
      <c r="T58" s="160">
        <v>0.26</v>
      </c>
      <c r="U58" s="159">
        <f>ROUND(E58*T58,2)</f>
        <v>0.78</v>
      </c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126</v>
      </c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0"/>
      <c r="B59" s="156"/>
      <c r="C59" s="186" t="s">
        <v>198</v>
      </c>
      <c r="D59" s="161"/>
      <c r="E59" s="166">
        <v>3</v>
      </c>
      <c r="F59" s="168"/>
      <c r="G59" s="168"/>
      <c r="H59" s="168"/>
      <c r="I59" s="168"/>
      <c r="J59" s="168"/>
      <c r="K59" s="168"/>
      <c r="L59" s="168"/>
      <c r="M59" s="168"/>
      <c r="N59" s="159"/>
      <c r="O59" s="159"/>
      <c r="P59" s="159"/>
      <c r="Q59" s="159"/>
      <c r="R59" s="159"/>
      <c r="S59" s="159"/>
      <c r="T59" s="160"/>
      <c r="U59" s="159"/>
      <c r="V59" s="149"/>
      <c r="W59" s="149"/>
      <c r="X59" s="149"/>
      <c r="Y59" s="149"/>
      <c r="Z59" s="149"/>
      <c r="AA59" s="149"/>
      <c r="AB59" s="149"/>
      <c r="AC59" s="149"/>
      <c r="AD59" s="149"/>
      <c r="AE59" s="149" t="s">
        <v>128</v>
      </c>
      <c r="AF59" s="149">
        <v>0</v>
      </c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0">
        <v>22</v>
      </c>
      <c r="B60" s="156" t="s">
        <v>199</v>
      </c>
      <c r="C60" s="185" t="s">
        <v>200</v>
      </c>
      <c r="D60" s="158" t="s">
        <v>197</v>
      </c>
      <c r="E60" s="165">
        <v>12</v>
      </c>
      <c r="F60" s="168"/>
      <c r="G60" s="168">
        <f>F60*E60</f>
        <v>0</v>
      </c>
      <c r="H60" s="168">
        <v>499.84</v>
      </c>
      <c r="I60" s="168">
        <f>ROUND(E60*H60,2)</f>
        <v>5998.08</v>
      </c>
      <c r="J60" s="168">
        <v>123.16000000000003</v>
      </c>
      <c r="K60" s="168">
        <f>ROUND(E60*J60,2)</f>
        <v>1477.92</v>
      </c>
      <c r="L60" s="168">
        <v>21</v>
      </c>
      <c r="M60" s="168">
        <f>G60*(1+L60/100)</f>
        <v>0</v>
      </c>
      <c r="N60" s="159">
        <v>3.637E-2</v>
      </c>
      <c r="O60" s="159">
        <f>ROUND(E60*N60,5)</f>
        <v>0.43643999999999999</v>
      </c>
      <c r="P60" s="159">
        <v>0</v>
      </c>
      <c r="Q60" s="159">
        <f>ROUND(E60*P60,5)</f>
        <v>0</v>
      </c>
      <c r="R60" s="159"/>
      <c r="S60" s="159"/>
      <c r="T60" s="160">
        <v>0.245</v>
      </c>
      <c r="U60" s="159">
        <f>ROUND(E60*T60,2)</f>
        <v>2.94</v>
      </c>
      <c r="V60" s="149"/>
      <c r="W60" s="149"/>
      <c r="X60" s="149"/>
      <c r="Y60" s="149"/>
      <c r="Z60" s="149"/>
      <c r="AA60" s="149"/>
      <c r="AB60" s="149"/>
      <c r="AC60" s="149"/>
      <c r="AD60" s="149"/>
      <c r="AE60" s="149" t="s">
        <v>126</v>
      </c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0"/>
      <c r="B61" s="156"/>
      <c r="C61" s="186" t="s">
        <v>201</v>
      </c>
      <c r="D61" s="161"/>
      <c r="E61" s="166">
        <v>12</v>
      </c>
      <c r="F61" s="168"/>
      <c r="G61" s="168"/>
      <c r="H61" s="168"/>
      <c r="I61" s="168"/>
      <c r="J61" s="168"/>
      <c r="K61" s="168"/>
      <c r="L61" s="168"/>
      <c r="M61" s="168"/>
      <c r="N61" s="159"/>
      <c r="O61" s="159"/>
      <c r="P61" s="159"/>
      <c r="Q61" s="159"/>
      <c r="R61" s="159"/>
      <c r="S61" s="159"/>
      <c r="T61" s="160"/>
      <c r="U61" s="159"/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128</v>
      </c>
      <c r="AF61" s="149">
        <v>0</v>
      </c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0">
        <v>23</v>
      </c>
      <c r="B62" s="156" t="s">
        <v>202</v>
      </c>
      <c r="C62" s="185" t="s">
        <v>203</v>
      </c>
      <c r="D62" s="158" t="s">
        <v>154</v>
      </c>
      <c r="E62" s="165">
        <v>5.5</v>
      </c>
      <c r="F62" s="168"/>
      <c r="G62" s="168">
        <f>F62*E62</f>
        <v>0</v>
      </c>
      <c r="H62" s="168">
        <v>78.569999999999993</v>
      </c>
      <c r="I62" s="168">
        <f>ROUND(E62*H62,2)</f>
        <v>432.14</v>
      </c>
      <c r="J62" s="168">
        <v>69.930000000000007</v>
      </c>
      <c r="K62" s="168">
        <f>ROUND(E62*J62,2)</f>
        <v>384.62</v>
      </c>
      <c r="L62" s="168">
        <v>21</v>
      </c>
      <c r="M62" s="168">
        <f>G62*(1+L62/100)</f>
        <v>0</v>
      </c>
      <c r="N62" s="159">
        <v>4.4000000000000002E-4</v>
      </c>
      <c r="O62" s="159">
        <f>ROUND(E62*N62,5)</f>
        <v>2.4199999999999998E-3</v>
      </c>
      <c r="P62" s="159">
        <v>0</v>
      </c>
      <c r="Q62" s="159">
        <f>ROUND(E62*P62,5)</f>
        <v>0</v>
      </c>
      <c r="R62" s="159"/>
      <c r="S62" s="159"/>
      <c r="T62" s="160">
        <v>0.15</v>
      </c>
      <c r="U62" s="159">
        <f>ROUND(E62*T62,2)</f>
        <v>0.83</v>
      </c>
      <c r="V62" s="149"/>
      <c r="W62" s="149"/>
      <c r="X62" s="149"/>
      <c r="Y62" s="149"/>
      <c r="Z62" s="149"/>
      <c r="AA62" s="149"/>
      <c r="AB62" s="149"/>
      <c r="AC62" s="149"/>
      <c r="AD62" s="149"/>
      <c r="AE62" s="149" t="s">
        <v>126</v>
      </c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0"/>
      <c r="B63" s="156"/>
      <c r="C63" s="186" t="s">
        <v>204</v>
      </c>
      <c r="D63" s="161"/>
      <c r="E63" s="166">
        <v>1.5</v>
      </c>
      <c r="F63" s="168"/>
      <c r="G63" s="168"/>
      <c r="H63" s="168"/>
      <c r="I63" s="168"/>
      <c r="J63" s="168"/>
      <c r="K63" s="168"/>
      <c r="L63" s="168"/>
      <c r="M63" s="168"/>
      <c r="N63" s="159"/>
      <c r="O63" s="159"/>
      <c r="P63" s="159"/>
      <c r="Q63" s="159"/>
      <c r="R63" s="159"/>
      <c r="S63" s="159"/>
      <c r="T63" s="160"/>
      <c r="U63" s="159"/>
      <c r="V63" s="149"/>
      <c r="W63" s="149"/>
      <c r="X63" s="149"/>
      <c r="Y63" s="149"/>
      <c r="Z63" s="149"/>
      <c r="AA63" s="149"/>
      <c r="AB63" s="149"/>
      <c r="AC63" s="149"/>
      <c r="AD63" s="149"/>
      <c r="AE63" s="149" t="s">
        <v>128</v>
      </c>
      <c r="AF63" s="149">
        <v>0</v>
      </c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0"/>
      <c r="B64" s="156"/>
      <c r="C64" s="186" t="s">
        <v>205</v>
      </c>
      <c r="D64" s="161"/>
      <c r="E64" s="166">
        <v>4</v>
      </c>
      <c r="F64" s="168"/>
      <c r="G64" s="168"/>
      <c r="H64" s="168"/>
      <c r="I64" s="168"/>
      <c r="J64" s="168"/>
      <c r="K64" s="168"/>
      <c r="L64" s="168"/>
      <c r="M64" s="168"/>
      <c r="N64" s="159"/>
      <c r="O64" s="159"/>
      <c r="P64" s="159"/>
      <c r="Q64" s="159"/>
      <c r="R64" s="159"/>
      <c r="S64" s="159"/>
      <c r="T64" s="160"/>
      <c r="U64" s="159"/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128</v>
      </c>
      <c r="AF64" s="149">
        <v>0</v>
      </c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50">
        <v>24</v>
      </c>
      <c r="B65" s="156" t="s">
        <v>206</v>
      </c>
      <c r="C65" s="185" t="s">
        <v>207</v>
      </c>
      <c r="D65" s="158" t="s">
        <v>147</v>
      </c>
      <c r="E65" s="165">
        <v>1.1000000000000001</v>
      </c>
      <c r="F65" s="168"/>
      <c r="G65" s="168">
        <f>F65*E65</f>
        <v>0</v>
      </c>
      <c r="H65" s="168">
        <v>627.83000000000004</v>
      </c>
      <c r="I65" s="168">
        <f>ROUND(E65*H65,2)</f>
        <v>690.61</v>
      </c>
      <c r="J65" s="168">
        <v>621.16999999999996</v>
      </c>
      <c r="K65" s="168">
        <f>ROUND(E65*J65,2)</f>
        <v>683.29</v>
      </c>
      <c r="L65" s="168">
        <v>21</v>
      </c>
      <c r="M65" s="168">
        <f>G65*(1+L65/100)</f>
        <v>0</v>
      </c>
      <c r="N65" s="159">
        <v>0.15679999999999999</v>
      </c>
      <c r="O65" s="159">
        <f>ROUND(E65*N65,5)</f>
        <v>0.17247999999999999</v>
      </c>
      <c r="P65" s="159">
        <v>0</v>
      </c>
      <c r="Q65" s="159">
        <f>ROUND(E65*P65,5)</f>
        <v>0</v>
      </c>
      <c r="R65" s="159"/>
      <c r="S65" s="159"/>
      <c r="T65" s="160">
        <v>1.2225999999999999</v>
      </c>
      <c r="U65" s="159">
        <f>ROUND(E65*T65,2)</f>
        <v>1.34</v>
      </c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126</v>
      </c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0"/>
      <c r="B66" s="156"/>
      <c r="C66" s="186" t="s">
        <v>208</v>
      </c>
      <c r="D66" s="161"/>
      <c r="E66" s="166">
        <v>1.1000000000000001</v>
      </c>
      <c r="F66" s="168"/>
      <c r="G66" s="168"/>
      <c r="H66" s="168"/>
      <c r="I66" s="168"/>
      <c r="J66" s="168"/>
      <c r="K66" s="168"/>
      <c r="L66" s="168"/>
      <c r="M66" s="168"/>
      <c r="N66" s="159"/>
      <c r="O66" s="159"/>
      <c r="P66" s="159"/>
      <c r="Q66" s="159"/>
      <c r="R66" s="159"/>
      <c r="S66" s="159"/>
      <c r="T66" s="160"/>
      <c r="U66" s="159"/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128</v>
      </c>
      <c r="AF66" s="149">
        <v>0</v>
      </c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1" x14ac:dyDescent="0.2">
      <c r="A67" s="150">
        <v>25</v>
      </c>
      <c r="B67" s="156" t="s">
        <v>209</v>
      </c>
      <c r="C67" s="185" t="s">
        <v>210</v>
      </c>
      <c r="D67" s="158" t="s">
        <v>125</v>
      </c>
      <c r="E67" s="165">
        <v>0.22550000000000001</v>
      </c>
      <c r="F67" s="168"/>
      <c r="G67" s="168">
        <f>F67*E67</f>
        <v>0</v>
      </c>
      <c r="H67" s="168">
        <v>6258.98</v>
      </c>
      <c r="I67" s="168">
        <f>ROUND(E67*H67,2)</f>
        <v>1411.4</v>
      </c>
      <c r="J67" s="168">
        <v>3491.0200000000004</v>
      </c>
      <c r="K67" s="168">
        <f>ROUND(E67*J67,2)</f>
        <v>787.23</v>
      </c>
      <c r="L67" s="168">
        <v>21</v>
      </c>
      <c r="M67" s="168">
        <f>G67*(1+L67/100)</f>
        <v>0</v>
      </c>
      <c r="N67" s="159">
        <v>1.6823999999999999</v>
      </c>
      <c r="O67" s="159">
        <f>ROUND(E67*N67,5)</f>
        <v>0.37938</v>
      </c>
      <c r="P67" s="159">
        <v>0</v>
      </c>
      <c r="Q67" s="159">
        <f>ROUND(E67*P67,5)</f>
        <v>0</v>
      </c>
      <c r="R67" s="159"/>
      <c r="S67" s="159"/>
      <c r="T67" s="160">
        <v>6.8680000000000003</v>
      </c>
      <c r="U67" s="159">
        <f>ROUND(E67*T67,2)</f>
        <v>1.55</v>
      </c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126</v>
      </c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0"/>
      <c r="B68" s="156"/>
      <c r="C68" s="186" t="s">
        <v>211</v>
      </c>
      <c r="D68" s="161"/>
      <c r="E68" s="166">
        <v>0.22550000000000001</v>
      </c>
      <c r="F68" s="168"/>
      <c r="G68" s="168"/>
      <c r="H68" s="168"/>
      <c r="I68" s="168"/>
      <c r="J68" s="168"/>
      <c r="K68" s="168"/>
      <c r="L68" s="168"/>
      <c r="M68" s="168"/>
      <c r="N68" s="159"/>
      <c r="O68" s="159"/>
      <c r="P68" s="159"/>
      <c r="Q68" s="159"/>
      <c r="R68" s="159"/>
      <c r="S68" s="159"/>
      <c r="T68" s="160"/>
      <c r="U68" s="159"/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128</v>
      </c>
      <c r="AF68" s="149">
        <v>0</v>
      </c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x14ac:dyDescent="0.2">
      <c r="A69" s="151" t="s">
        <v>121</v>
      </c>
      <c r="B69" s="157" t="s">
        <v>58</v>
      </c>
      <c r="C69" s="187" t="s">
        <v>59</v>
      </c>
      <c r="D69" s="162"/>
      <c r="E69" s="167"/>
      <c r="F69" s="169"/>
      <c r="G69" s="169">
        <f>SUMIF(AE70:AE90,"&lt;&gt;NOR",G70:G90)</f>
        <v>0</v>
      </c>
      <c r="H69" s="169"/>
      <c r="I69" s="169">
        <f>SUM(I70:I90)</f>
        <v>102331.90999999999</v>
      </c>
      <c r="J69" s="169"/>
      <c r="K69" s="169">
        <f>SUM(K70:K90)</f>
        <v>80544.02</v>
      </c>
      <c r="L69" s="169"/>
      <c r="M69" s="169">
        <f>SUM(M70:M90)</f>
        <v>0</v>
      </c>
      <c r="N69" s="163"/>
      <c r="O69" s="163">
        <f>SUM(O70:O90)</f>
        <v>26.061819999999997</v>
      </c>
      <c r="P69" s="163"/>
      <c r="Q69" s="163">
        <f>SUM(Q70:Q90)</f>
        <v>10.68698</v>
      </c>
      <c r="R69" s="163"/>
      <c r="S69" s="163"/>
      <c r="T69" s="164"/>
      <c r="U69" s="163">
        <f>SUM(U70:U90)</f>
        <v>162.42000000000002</v>
      </c>
      <c r="AE69" t="s">
        <v>122</v>
      </c>
    </row>
    <row r="70" spans="1:60" outlineLevel="1" x14ac:dyDescent="0.2">
      <c r="A70" s="150">
        <v>26</v>
      </c>
      <c r="B70" s="156" t="s">
        <v>212</v>
      </c>
      <c r="C70" s="185" t="s">
        <v>213</v>
      </c>
      <c r="D70" s="158" t="s">
        <v>154</v>
      </c>
      <c r="E70" s="165">
        <v>37.54</v>
      </c>
      <c r="F70" s="168"/>
      <c r="G70" s="168">
        <f>F70*E70</f>
        <v>0</v>
      </c>
      <c r="H70" s="168">
        <v>94.46</v>
      </c>
      <c r="I70" s="168">
        <f>ROUND(E70*H70,2)</f>
        <v>3546.03</v>
      </c>
      <c r="J70" s="168">
        <v>429.54</v>
      </c>
      <c r="K70" s="168">
        <f>ROUND(E70*J70,2)</f>
        <v>16124.93</v>
      </c>
      <c r="L70" s="168">
        <v>21</v>
      </c>
      <c r="M70" s="168">
        <f>G70*(1+L70/100)</f>
        <v>0</v>
      </c>
      <c r="N70" s="159">
        <v>4.965E-2</v>
      </c>
      <c r="O70" s="159">
        <f>ROUND(E70*N70,5)</f>
        <v>1.8638600000000001</v>
      </c>
      <c r="P70" s="159">
        <v>0</v>
      </c>
      <c r="Q70" s="159">
        <f>ROUND(E70*P70,5)</f>
        <v>0</v>
      </c>
      <c r="R70" s="159"/>
      <c r="S70" s="159"/>
      <c r="T70" s="160">
        <v>0.94</v>
      </c>
      <c r="U70" s="159">
        <f>ROUND(E70*T70,2)</f>
        <v>35.29</v>
      </c>
      <c r="V70" s="149"/>
      <c r="W70" s="149"/>
      <c r="X70" s="149"/>
      <c r="Y70" s="149"/>
      <c r="Z70" s="149"/>
      <c r="AA70" s="149"/>
      <c r="AB70" s="149"/>
      <c r="AC70" s="149"/>
      <c r="AD70" s="149"/>
      <c r="AE70" s="149" t="s">
        <v>126</v>
      </c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0"/>
      <c r="B71" s="156"/>
      <c r="C71" s="186" t="s">
        <v>214</v>
      </c>
      <c r="D71" s="161"/>
      <c r="E71" s="166">
        <v>65.006020000000007</v>
      </c>
      <c r="F71" s="168"/>
      <c r="G71" s="168"/>
      <c r="H71" s="168"/>
      <c r="I71" s="168"/>
      <c r="J71" s="168"/>
      <c r="K71" s="168"/>
      <c r="L71" s="168"/>
      <c r="M71" s="168"/>
      <c r="N71" s="159"/>
      <c r="O71" s="159"/>
      <c r="P71" s="159"/>
      <c r="Q71" s="159"/>
      <c r="R71" s="159"/>
      <c r="S71" s="159"/>
      <c r="T71" s="160"/>
      <c r="U71" s="159"/>
      <c r="V71" s="149"/>
      <c r="W71" s="149"/>
      <c r="X71" s="149"/>
      <c r="Y71" s="149"/>
      <c r="Z71" s="149"/>
      <c r="AA71" s="149"/>
      <c r="AB71" s="149"/>
      <c r="AC71" s="149"/>
      <c r="AD71" s="149"/>
      <c r="AE71" s="149" t="s">
        <v>128</v>
      </c>
      <c r="AF71" s="149">
        <v>0</v>
      </c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0"/>
      <c r="B72" s="156"/>
      <c r="C72" s="186" t="s">
        <v>215</v>
      </c>
      <c r="D72" s="161"/>
      <c r="E72" s="166">
        <v>19.705639999999999</v>
      </c>
      <c r="F72" s="168"/>
      <c r="G72" s="168"/>
      <c r="H72" s="168"/>
      <c r="I72" s="168"/>
      <c r="J72" s="168"/>
      <c r="K72" s="168"/>
      <c r="L72" s="168"/>
      <c r="M72" s="168"/>
      <c r="N72" s="159"/>
      <c r="O72" s="159"/>
      <c r="P72" s="159"/>
      <c r="Q72" s="159"/>
      <c r="R72" s="159"/>
      <c r="S72" s="159"/>
      <c r="T72" s="160"/>
      <c r="U72" s="159"/>
      <c r="V72" s="149"/>
      <c r="W72" s="149"/>
      <c r="X72" s="149"/>
      <c r="Y72" s="149"/>
      <c r="Z72" s="149"/>
      <c r="AA72" s="149"/>
      <c r="AB72" s="149"/>
      <c r="AC72" s="149"/>
      <c r="AD72" s="149"/>
      <c r="AE72" s="149" t="s">
        <v>128</v>
      </c>
      <c r="AF72" s="149">
        <v>0</v>
      </c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0"/>
      <c r="B73" s="156"/>
      <c r="C73" s="186" t="s">
        <v>216</v>
      </c>
      <c r="D73" s="161"/>
      <c r="E73" s="166">
        <v>0.49791000000000002</v>
      </c>
      <c r="F73" s="168"/>
      <c r="G73" s="168"/>
      <c r="H73" s="168"/>
      <c r="I73" s="168"/>
      <c r="J73" s="168"/>
      <c r="K73" s="168"/>
      <c r="L73" s="168"/>
      <c r="M73" s="168"/>
      <c r="N73" s="159"/>
      <c r="O73" s="159"/>
      <c r="P73" s="159"/>
      <c r="Q73" s="159"/>
      <c r="R73" s="159"/>
      <c r="S73" s="159"/>
      <c r="T73" s="160"/>
      <c r="U73" s="159"/>
      <c r="V73" s="149"/>
      <c r="W73" s="149"/>
      <c r="X73" s="149"/>
      <c r="Y73" s="149"/>
      <c r="Z73" s="149"/>
      <c r="AA73" s="149"/>
      <c r="AB73" s="149"/>
      <c r="AC73" s="149"/>
      <c r="AD73" s="149"/>
      <c r="AE73" s="149" t="s">
        <v>128</v>
      </c>
      <c r="AF73" s="149">
        <v>0</v>
      </c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0"/>
      <c r="B74" s="156"/>
      <c r="C74" s="186" t="s">
        <v>217</v>
      </c>
      <c r="D74" s="161"/>
      <c r="E74" s="166">
        <v>4.8984899999999998</v>
      </c>
      <c r="F74" s="168"/>
      <c r="G74" s="168"/>
      <c r="H74" s="168"/>
      <c r="I74" s="168"/>
      <c r="J74" s="168"/>
      <c r="K74" s="168"/>
      <c r="L74" s="168"/>
      <c r="M74" s="168"/>
      <c r="N74" s="159"/>
      <c r="O74" s="159"/>
      <c r="P74" s="159"/>
      <c r="Q74" s="159"/>
      <c r="R74" s="159"/>
      <c r="S74" s="159"/>
      <c r="T74" s="160"/>
      <c r="U74" s="159"/>
      <c r="V74" s="149"/>
      <c r="W74" s="149"/>
      <c r="X74" s="149"/>
      <c r="Y74" s="149"/>
      <c r="Z74" s="149"/>
      <c r="AA74" s="149"/>
      <c r="AB74" s="149"/>
      <c r="AC74" s="149"/>
      <c r="AD74" s="149"/>
      <c r="AE74" s="149" t="s">
        <v>128</v>
      </c>
      <c r="AF74" s="149">
        <v>0</v>
      </c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0"/>
      <c r="B75" s="156"/>
      <c r="C75" s="186" t="s">
        <v>218</v>
      </c>
      <c r="D75" s="161"/>
      <c r="E75" s="166">
        <v>2.5676299999999999</v>
      </c>
      <c r="F75" s="168"/>
      <c r="G75" s="168"/>
      <c r="H75" s="168"/>
      <c r="I75" s="168"/>
      <c r="J75" s="168"/>
      <c r="K75" s="168"/>
      <c r="L75" s="168"/>
      <c r="M75" s="168"/>
      <c r="N75" s="159"/>
      <c r="O75" s="159"/>
      <c r="P75" s="159"/>
      <c r="Q75" s="159"/>
      <c r="R75" s="159"/>
      <c r="S75" s="159"/>
      <c r="T75" s="160"/>
      <c r="U75" s="159"/>
      <c r="V75" s="149"/>
      <c r="W75" s="149"/>
      <c r="X75" s="149"/>
      <c r="Y75" s="149"/>
      <c r="Z75" s="149"/>
      <c r="AA75" s="149"/>
      <c r="AB75" s="149"/>
      <c r="AC75" s="149"/>
      <c r="AD75" s="149"/>
      <c r="AE75" s="149" t="s">
        <v>128</v>
      </c>
      <c r="AF75" s="149">
        <v>0</v>
      </c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0"/>
      <c r="B76" s="156"/>
      <c r="C76" s="186" t="s">
        <v>219</v>
      </c>
      <c r="D76" s="161"/>
      <c r="E76" s="166">
        <v>28.282170000000001</v>
      </c>
      <c r="F76" s="168"/>
      <c r="G76" s="168"/>
      <c r="H76" s="168"/>
      <c r="I76" s="168"/>
      <c r="J76" s="168"/>
      <c r="K76" s="168"/>
      <c r="L76" s="168"/>
      <c r="M76" s="168"/>
      <c r="N76" s="159"/>
      <c r="O76" s="159"/>
      <c r="P76" s="159"/>
      <c r="Q76" s="159"/>
      <c r="R76" s="159"/>
      <c r="S76" s="159"/>
      <c r="T76" s="160"/>
      <c r="U76" s="159"/>
      <c r="V76" s="149"/>
      <c r="W76" s="149"/>
      <c r="X76" s="149"/>
      <c r="Y76" s="149"/>
      <c r="Z76" s="149"/>
      <c r="AA76" s="149"/>
      <c r="AB76" s="149"/>
      <c r="AC76" s="149"/>
      <c r="AD76" s="149"/>
      <c r="AE76" s="149" t="s">
        <v>128</v>
      </c>
      <c r="AF76" s="149">
        <v>0</v>
      </c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0"/>
      <c r="B77" s="156"/>
      <c r="C77" s="186" t="s">
        <v>220</v>
      </c>
      <c r="D77" s="161"/>
      <c r="E77" s="166">
        <v>1.7750600000000001</v>
      </c>
      <c r="F77" s="168"/>
      <c r="G77" s="168"/>
      <c r="H77" s="168"/>
      <c r="I77" s="168"/>
      <c r="J77" s="168"/>
      <c r="K77" s="168"/>
      <c r="L77" s="168"/>
      <c r="M77" s="168"/>
      <c r="N77" s="159"/>
      <c r="O77" s="159"/>
      <c r="P77" s="159"/>
      <c r="Q77" s="159"/>
      <c r="R77" s="159"/>
      <c r="S77" s="159"/>
      <c r="T77" s="160"/>
      <c r="U77" s="159"/>
      <c r="V77" s="149"/>
      <c r="W77" s="149"/>
      <c r="X77" s="149"/>
      <c r="Y77" s="149"/>
      <c r="Z77" s="149"/>
      <c r="AA77" s="149"/>
      <c r="AB77" s="149"/>
      <c r="AC77" s="149"/>
      <c r="AD77" s="149"/>
      <c r="AE77" s="149" t="s">
        <v>128</v>
      </c>
      <c r="AF77" s="149">
        <v>0</v>
      </c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0"/>
      <c r="B78" s="156"/>
      <c r="C78" s="186" t="s">
        <v>221</v>
      </c>
      <c r="D78" s="161"/>
      <c r="E78" s="166">
        <v>1.8380000000000001E-2</v>
      </c>
      <c r="F78" s="168"/>
      <c r="G78" s="168"/>
      <c r="H78" s="168"/>
      <c r="I78" s="168"/>
      <c r="J78" s="168"/>
      <c r="K78" s="168"/>
      <c r="L78" s="168"/>
      <c r="M78" s="168"/>
      <c r="N78" s="159"/>
      <c r="O78" s="159"/>
      <c r="P78" s="159"/>
      <c r="Q78" s="159"/>
      <c r="R78" s="159"/>
      <c r="S78" s="159"/>
      <c r="T78" s="160"/>
      <c r="U78" s="159"/>
      <c r="V78" s="149"/>
      <c r="W78" s="149"/>
      <c r="X78" s="149"/>
      <c r="Y78" s="149"/>
      <c r="Z78" s="149"/>
      <c r="AA78" s="149"/>
      <c r="AB78" s="149"/>
      <c r="AC78" s="149"/>
      <c r="AD78" s="149"/>
      <c r="AE78" s="149" t="s">
        <v>128</v>
      </c>
      <c r="AF78" s="149">
        <v>0</v>
      </c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0"/>
      <c r="B79" s="156"/>
      <c r="C79" s="186" t="s">
        <v>222</v>
      </c>
      <c r="D79" s="161"/>
      <c r="E79" s="166">
        <v>9.0100000000000006E-3</v>
      </c>
      <c r="F79" s="168"/>
      <c r="G79" s="168"/>
      <c r="H79" s="168"/>
      <c r="I79" s="168"/>
      <c r="J79" s="168"/>
      <c r="K79" s="168"/>
      <c r="L79" s="168"/>
      <c r="M79" s="168"/>
      <c r="N79" s="159"/>
      <c r="O79" s="159"/>
      <c r="P79" s="159"/>
      <c r="Q79" s="159"/>
      <c r="R79" s="159"/>
      <c r="S79" s="159"/>
      <c r="T79" s="160"/>
      <c r="U79" s="159"/>
      <c r="V79" s="149"/>
      <c r="W79" s="149"/>
      <c r="X79" s="149"/>
      <c r="Y79" s="149"/>
      <c r="Z79" s="149"/>
      <c r="AA79" s="149"/>
      <c r="AB79" s="149"/>
      <c r="AC79" s="149"/>
      <c r="AD79" s="149"/>
      <c r="AE79" s="149" t="s">
        <v>128</v>
      </c>
      <c r="AF79" s="149">
        <v>0</v>
      </c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0"/>
      <c r="B80" s="156"/>
      <c r="C80" s="186" t="s">
        <v>223</v>
      </c>
      <c r="D80" s="161"/>
      <c r="E80" s="166">
        <v>2.4989999999999998E-2</v>
      </c>
      <c r="F80" s="168"/>
      <c r="G80" s="168"/>
      <c r="H80" s="168"/>
      <c r="I80" s="168"/>
      <c r="J80" s="168"/>
      <c r="K80" s="168"/>
      <c r="L80" s="168"/>
      <c r="M80" s="168"/>
      <c r="N80" s="159"/>
      <c r="O80" s="159"/>
      <c r="P80" s="159"/>
      <c r="Q80" s="159"/>
      <c r="R80" s="159"/>
      <c r="S80" s="159"/>
      <c r="T80" s="160"/>
      <c r="U80" s="159"/>
      <c r="V80" s="149"/>
      <c r="W80" s="149"/>
      <c r="X80" s="149"/>
      <c r="Y80" s="149"/>
      <c r="Z80" s="149"/>
      <c r="AA80" s="149"/>
      <c r="AB80" s="149"/>
      <c r="AC80" s="149"/>
      <c r="AD80" s="149"/>
      <c r="AE80" s="149" t="s">
        <v>128</v>
      </c>
      <c r="AF80" s="149">
        <v>0</v>
      </c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0">
        <v>27</v>
      </c>
      <c r="B81" s="156" t="s">
        <v>224</v>
      </c>
      <c r="C81" s="185" t="s">
        <v>225</v>
      </c>
      <c r="D81" s="158" t="s">
        <v>154</v>
      </c>
      <c r="E81" s="165">
        <v>37.54</v>
      </c>
      <c r="F81" s="168"/>
      <c r="G81" s="168">
        <f t="shared" ref="G81:G82" si="2">F81*E81</f>
        <v>0</v>
      </c>
      <c r="H81" s="168">
        <v>0</v>
      </c>
      <c r="I81" s="168">
        <f>ROUND(E81*H81,2)</f>
        <v>0</v>
      </c>
      <c r="J81" s="168">
        <v>131.5</v>
      </c>
      <c r="K81" s="168">
        <f>ROUND(E81*J81,2)</f>
        <v>4936.51</v>
      </c>
      <c r="L81" s="168">
        <v>21</v>
      </c>
      <c r="M81" s="168">
        <f>G81*(1+L81/100)</f>
        <v>0</v>
      </c>
      <c r="N81" s="159">
        <v>0</v>
      </c>
      <c r="O81" s="159">
        <f>ROUND(E81*N81,5)</f>
        <v>0</v>
      </c>
      <c r="P81" s="159">
        <v>0</v>
      </c>
      <c r="Q81" s="159">
        <f>ROUND(E81*P81,5)</f>
        <v>0</v>
      </c>
      <c r="R81" s="159"/>
      <c r="S81" s="159"/>
      <c r="T81" s="160">
        <v>0.28999999999999998</v>
      </c>
      <c r="U81" s="159">
        <f>ROUND(E81*T81,2)</f>
        <v>10.89</v>
      </c>
      <c r="V81" s="149"/>
      <c r="W81" s="149"/>
      <c r="X81" s="149"/>
      <c r="Y81" s="149"/>
      <c r="Z81" s="149"/>
      <c r="AA81" s="149"/>
      <c r="AB81" s="149"/>
      <c r="AC81" s="149"/>
      <c r="AD81" s="149"/>
      <c r="AE81" s="149" t="s">
        <v>126</v>
      </c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0">
        <v>28</v>
      </c>
      <c r="B82" s="156" t="s">
        <v>226</v>
      </c>
      <c r="C82" s="185" t="s">
        <v>227</v>
      </c>
      <c r="D82" s="158" t="s">
        <v>125</v>
      </c>
      <c r="E82" s="165">
        <v>9.0850000000000009</v>
      </c>
      <c r="F82" s="168"/>
      <c r="G82" s="168">
        <f t="shared" si="2"/>
        <v>0</v>
      </c>
      <c r="H82" s="168">
        <v>3241.87</v>
      </c>
      <c r="I82" s="168">
        <f>ROUND(E82*H82,2)</f>
        <v>29452.39</v>
      </c>
      <c r="J82" s="168">
        <v>708.13000000000011</v>
      </c>
      <c r="K82" s="168">
        <f>ROUND(E82*J82,2)</f>
        <v>6433.36</v>
      </c>
      <c r="L82" s="168">
        <v>21</v>
      </c>
      <c r="M82" s="168">
        <f>G82*(1+L82/100)</f>
        <v>0</v>
      </c>
      <c r="N82" s="159">
        <v>2.5251100000000002</v>
      </c>
      <c r="O82" s="159">
        <f>ROUND(E82*N82,5)</f>
        <v>22.940619999999999</v>
      </c>
      <c r="P82" s="159">
        <v>0</v>
      </c>
      <c r="Q82" s="159">
        <f>ROUND(E82*P82,5)</f>
        <v>0</v>
      </c>
      <c r="R82" s="159"/>
      <c r="S82" s="159"/>
      <c r="T82" s="160">
        <v>1.448</v>
      </c>
      <c r="U82" s="159">
        <f>ROUND(E82*T82,2)</f>
        <v>13.16</v>
      </c>
      <c r="V82" s="149"/>
      <c r="W82" s="149"/>
      <c r="X82" s="149"/>
      <c r="Y82" s="149"/>
      <c r="Z82" s="149"/>
      <c r="AA82" s="149"/>
      <c r="AB82" s="149"/>
      <c r="AC82" s="149"/>
      <c r="AD82" s="149"/>
      <c r="AE82" s="149" t="s">
        <v>126</v>
      </c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0"/>
      <c r="B83" s="156"/>
      <c r="C83" s="186" t="s">
        <v>228</v>
      </c>
      <c r="D83" s="161"/>
      <c r="E83" s="166">
        <v>9.0850000000000009</v>
      </c>
      <c r="F83" s="168"/>
      <c r="G83" s="168"/>
      <c r="H83" s="168"/>
      <c r="I83" s="168"/>
      <c r="J83" s="168"/>
      <c r="K83" s="168"/>
      <c r="L83" s="168"/>
      <c r="M83" s="168"/>
      <c r="N83" s="159"/>
      <c r="O83" s="159"/>
      <c r="P83" s="159"/>
      <c r="Q83" s="159"/>
      <c r="R83" s="159"/>
      <c r="S83" s="159"/>
      <c r="T83" s="160"/>
      <c r="U83" s="159"/>
      <c r="V83" s="149"/>
      <c r="W83" s="149"/>
      <c r="X83" s="149"/>
      <c r="Y83" s="149"/>
      <c r="Z83" s="149"/>
      <c r="AA83" s="149"/>
      <c r="AB83" s="149"/>
      <c r="AC83" s="149"/>
      <c r="AD83" s="149"/>
      <c r="AE83" s="149" t="s">
        <v>128</v>
      </c>
      <c r="AF83" s="149">
        <v>0</v>
      </c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0">
        <v>29</v>
      </c>
      <c r="B84" s="156" t="s">
        <v>229</v>
      </c>
      <c r="C84" s="185" t="s">
        <v>230</v>
      </c>
      <c r="D84" s="158" t="s">
        <v>173</v>
      </c>
      <c r="E84" s="165">
        <v>1.177416</v>
      </c>
      <c r="F84" s="168"/>
      <c r="G84" s="168">
        <f>F84*E84</f>
        <v>0</v>
      </c>
      <c r="H84" s="168">
        <v>57930.19</v>
      </c>
      <c r="I84" s="168">
        <f>ROUND(E84*H84,2)</f>
        <v>68207.929999999993</v>
      </c>
      <c r="J84" s="168">
        <v>15559.809999999998</v>
      </c>
      <c r="K84" s="168">
        <f>ROUND(E84*J84,2)</f>
        <v>18320.37</v>
      </c>
      <c r="L84" s="168">
        <v>21</v>
      </c>
      <c r="M84" s="168">
        <f>G84*(1+L84/100)</f>
        <v>0</v>
      </c>
      <c r="N84" s="159">
        <v>1.0166500000000001</v>
      </c>
      <c r="O84" s="159">
        <f>ROUND(E84*N84,5)</f>
        <v>1.19702</v>
      </c>
      <c r="P84" s="159">
        <v>0</v>
      </c>
      <c r="Q84" s="159">
        <f>ROUND(E84*P84,5)</f>
        <v>0</v>
      </c>
      <c r="R84" s="159"/>
      <c r="S84" s="159"/>
      <c r="T84" s="160">
        <v>27.672999999999998</v>
      </c>
      <c r="U84" s="159">
        <f>ROUND(E84*T84,2)</f>
        <v>32.58</v>
      </c>
      <c r="V84" s="149"/>
      <c r="W84" s="149"/>
      <c r="X84" s="149"/>
      <c r="Y84" s="149"/>
      <c r="Z84" s="149"/>
      <c r="AA84" s="149"/>
      <c r="AB84" s="149"/>
      <c r="AC84" s="149"/>
      <c r="AD84" s="149"/>
      <c r="AE84" s="149" t="s">
        <v>126</v>
      </c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0"/>
      <c r="B85" s="156"/>
      <c r="C85" s="186" t="s">
        <v>231</v>
      </c>
      <c r="D85" s="161"/>
      <c r="E85" s="166">
        <v>1.177416</v>
      </c>
      <c r="F85" s="168"/>
      <c r="G85" s="168"/>
      <c r="H85" s="168"/>
      <c r="I85" s="168"/>
      <c r="J85" s="168"/>
      <c r="K85" s="168"/>
      <c r="L85" s="168"/>
      <c r="M85" s="168"/>
      <c r="N85" s="159"/>
      <c r="O85" s="159"/>
      <c r="P85" s="159"/>
      <c r="Q85" s="159"/>
      <c r="R85" s="159"/>
      <c r="S85" s="159"/>
      <c r="T85" s="160"/>
      <c r="U85" s="159"/>
      <c r="V85" s="149"/>
      <c r="W85" s="149"/>
      <c r="X85" s="149"/>
      <c r="Y85" s="149"/>
      <c r="Z85" s="149"/>
      <c r="AA85" s="149"/>
      <c r="AB85" s="149"/>
      <c r="AC85" s="149"/>
      <c r="AD85" s="149"/>
      <c r="AE85" s="149" t="s">
        <v>128</v>
      </c>
      <c r="AF85" s="149">
        <v>0</v>
      </c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0">
        <v>30</v>
      </c>
      <c r="B86" s="156" t="s">
        <v>232</v>
      </c>
      <c r="C86" s="185" t="s">
        <v>233</v>
      </c>
      <c r="D86" s="158" t="s">
        <v>147</v>
      </c>
      <c r="E86" s="165">
        <v>15.501659999999999</v>
      </c>
      <c r="F86" s="168"/>
      <c r="G86" s="168">
        <f>F86*E86</f>
        <v>0</v>
      </c>
      <c r="H86" s="168">
        <v>25.2</v>
      </c>
      <c r="I86" s="168">
        <f>ROUND(E86*H86,2)</f>
        <v>390.64</v>
      </c>
      <c r="J86" s="168">
        <v>198.8</v>
      </c>
      <c r="K86" s="168">
        <f>ROUND(E86*J86,2)</f>
        <v>3081.73</v>
      </c>
      <c r="L86" s="168">
        <v>21</v>
      </c>
      <c r="M86" s="168">
        <f>G86*(1+L86/100)</f>
        <v>0</v>
      </c>
      <c r="N86" s="159">
        <v>2.2699999999999999E-3</v>
      </c>
      <c r="O86" s="159">
        <f>ROUND(E86*N86,5)</f>
        <v>3.5189999999999999E-2</v>
      </c>
      <c r="P86" s="159">
        <v>0</v>
      </c>
      <c r="Q86" s="159">
        <f>ROUND(E86*P86,5)</f>
        <v>0</v>
      </c>
      <c r="R86" s="159"/>
      <c r="S86" s="159"/>
      <c r="T86" s="160">
        <v>0.38600000000000001</v>
      </c>
      <c r="U86" s="159">
        <f>ROUND(E86*T86,2)</f>
        <v>5.98</v>
      </c>
      <c r="V86" s="149"/>
      <c r="W86" s="149"/>
      <c r="X86" s="149"/>
      <c r="Y86" s="149"/>
      <c r="Z86" s="149"/>
      <c r="AA86" s="149"/>
      <c r="AB86" s="149"/>
      <c r="AC86" s="149"/>
      <c r="AD86" s="149"/>
      <c r="AE86" s="149" t="s">
        <v>126</v>
      </c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0"/>
      <c r="B87" s="156"/>
      <c r="C87" s="186" t="s">
        <v>234</v>
      </c>
      <c r="D87" s="161"/>
      <c r="E87" s="166">
        <v>15.501659999999999</v>
      </c>
      <c r="F87" s="168"/>
      <c r="G87" s="168"/>
      <c r="H87" s="168"/>
      <c r="I87" s="168"/>
      <c r="J87" s="168"/>
      <c r="K87" s="168"/>
      <c r="L87" s="168"/>
      <c r="M87" s="168"/>
      <c r="N87" s="159"/>
      <c r="O87" s="159"/>
      <c r="P87" s="159"/>
      <c r="Q87" s="159"/>
      <c r="R87" s="159"/>
      <c r="S87" s="159"/>
      <c r="T87" s="160"/>
      <c r="U87" s="159"/>
      <c r="V87" s="149"/>
      <c r="W87" s="149"/>
      <c r="X87" s="149"/>
      <c r="Y87" s="149"/>
      <c r="Z87" s="149"/>
      <c r="AA87" s="149"/>
      <c r="AB87" s="149"/>
      <c r="AC87" s="149"/>
      <c r="AD87" s="149"/>
      <c r="AE87" s="149" t="s">
        <v>128</v>
      </c>
      <c r="AF87" s="149">
        <v>0</v>
      </c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0">
        <v>31</v>
      </c>
      <c r="B88" s="156" t="s">
        <v>235</v>
      </c>
      <c r="C88" s="185" t="s">
        <v>236</v>
      </c>
      <c r="D88" s="158" t="s">
        <v>147</v>
      </c>
      <c r="E88" s="165">
        <v>15.501659999999999</v>
      </c>
      <c r="F88" s="168"/>
      <c r="G88" s="168">
        <f t="shared" ref="G88:G89" si="3">F88*E88</f>
        <v>0</v>
      </c>
      <c r="H88" s="168">
        <v>0</v>
      </c>
      <c r="I88" s="168">
        <f>ROUND(E88*H88,2)</f>
        <v>0</v>
      </c>
      <c r="J88" s="168">
        <v>60.6</v>
      </c>
      <c r="K88" s="168">
        <f>ROUND(E88*J88,2)</f>
        <v>939.4</v>
      </c>
      <c r="L88" s="168">
        <v>21</v>
      </c>
      <c r="M88" s="168">
        <f>G88*(1+L88/100)</f>
        <v>0</v>
      </c>
      <c r="N88" s="159">
        <v>0</v>
      </c>
      <c r="O88" s="159">
        <f>ROUND(E88*N88,5)</f>
        <v>0</v>
      </c>
      <c r="P88" s="159">
        <v>0</v>
      </c>
      <c r="Q88" s="159">
        <f>ROUND(E88*P88,5)</f>
        <v>0</v>
      </c>
      <c r="R88" s="159"/>
      <c r="S88" s="159"/>
      <c r="T88" s="160">
        <v>0.13</v>
      </c>
      <c r="U88" s="159">
        <f>ROUND(E88*T88,2)</f>
        <v>2.02</v>
      </c>
      <c r="V88" s="149"/>
      <c r="W88" s="149"/>
      <c r="X88" s="149"/>
      <c r="Y88" s="149"/>
      <c r="Z88" s="149"/>
      <c r="AA88" s="149"/>
      <c r="AB88" s="149"/>
      <c r="AC88" s="149"/>
      <c r="AD88" s="149"/>
      <c r="AE88" s="149" t="s">
        <v>126</v>
      </c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0">
        <v>32</v>
      </c>
      <c r="B89" s="156" t="s">
        <v>237</v>
      </c>
      <c r="C89" s="185" t="s">
        <v>238</v>
      </c>
      <c r="D89" s="158" t="s">
        <v>147</v>
      </c>
      <c r="E89" s="165">
        <v>25.134</v>
      </c>
      <c r="F89" s="168"/>
      <c r="G89" s="168">
        <f t="shared" si="3"/>
        <v>0</v>
      </c>
      <c r="H89" s="168">
        <v>29.24</v>
      </c>
      <c r="I89" s="168">
        <f>ROUND(E89*H89,2)</f>
        <v>734.92</v>
      </c>
      <c r="J89" s="168">
        <v>1221.76</v>
      </c>
      <c r="K89" s="168">
        <f>ROUND(E89*J89,2)</f>
        <v>30707.72</v>
      </c>
      <c r="L89" s="168">
        <v>21</v>
      </c>
      <c r="M89" s="168">
        <f>G89*(1+L89/100)</f>
        <v>0</v>
      </c>
      <c r="N89" s="159">
        <v>1E-3</v>
      </c>
      <c r="O89" s="159">
        <f>ROUND(E89*N89,5)</f>
        <v>2.513E-2</v>
      </c>
      <c r="P89" s="159">
        <v>0.42520000000000002</v>
      </c>
      <c r="Q89" s="159">
        <f>ROUND(E89*P89,5)</f>
        <v>10.68698</v>
      </c>
      <c r="R89" s="159"/>
      <c r="S89" s="159"/>
      <c r="T89" s="160">
        <v>2.4864899999999999</v>
      </c>
      <c r="U89" s="159">
        <f>ROUND(E89*T89,2)</f>
        <v>62.5</v>
      </c>
      <c r="V89" s="149"/>
      <c r="W89" s="149"/>
      <c r="X89" s="149"/>
      <c r="Y89" s="149"/>
      <c r="Z89" s="149"/>
      <c r="AA89" s="149"/>
      <c r="AB89" s="149"/>
      <c r="AC89" s="149"/>
      <c r="AD89" s="149"/>
      <c r="AE89" s="149" t="s">
        <v>239</v>
      </c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0"/>
      <c r="B90" s="156"/>
      <c r="C90" s="186" t="s">
        <v>240</v>
      </c>
      <c r="D90" s="161"/>
      <c r="E90" s="166">
        <v>25.134</v>
      </c>
      <c r="F90" s="168"/>
      <c r="G90" s="168"/>
      <c r="H90" s="168"/>
      <c r="I90" s="168"/>
      <c r="J90" s="168"/>
      <c r="K90" s="168"/>
      <c r="L90" s="168"/>
      <c r="M90" s="168"/>
      <c r="N90" s="159"/>
      <c r="O90" s="159"/>
      <c r="P90" s="159"/>
      <c r="Q90" s="159"/>
      <c r="R90" s="159"/>
      <c r="S90" s="159"/>
      <c r="T90" s="160"/>
      <c r="U90" s="159"/>
      <c r="V90" s="149"/>
      <c r="W90" s="149"/>
      <c r="X90" s="149"/>
      <c r="Y90" s="149"/>
      <c r="Z90" s="149"/>
      <c r="AA90" s="149"/>
      <c r="AB90" s="149"/>
      <c r="AC90" s="149"/>
      <c r="AD90" s="149"/>
      <c r="AE90" s="149" t="s">
        <v>128</v>
      </c>
      <c r="AF90" s="149">
        <v>0</v>
      </c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x14ac:dyDescent="0.2">
      <c r="A91" s="151" t="s">
        <v>121</v>
      </c>
      <c r="B91" s="157" t="s">
        <v>60</v>
      </c>
      <c r="C91" s="187" t="s">
        <v>61</v>
      </c>
      <c r="D91" s="162"/>
      <c r="E91" s="167"/>
      <c r="F91" s="169"/>
      <c r="G91" s="169">
        <f>SUMIF(AE92:AE100,"&lt;&gt;NOR",G92:G100)</f>
        <v>0</v>
      </c>
      <c r="H91" s="169"/>
      <c r="I91" s="169">
        <f>SUM(I92:I100)</f>
        <v>76157.14</v>
      </c>
      <c r="J91" s="169"/>
      <c r="K91" s="169">
        <f>SUM(K92:K100)</f>
        <v>34178.74</v>
      </c>
      <c r="L91" s="169"/>
      <c r="M91" s="169">
        <f>SUM(M92:M100)</f>
        <v>0</v>
      </c>
      <c r="N91" s="163"/>
      <c r="O91" s="163">
        <f>SUM(O92:O100)</f>
        <v>0.97787000000000002</v>
      </c>
      <c r="P91" s="163"/>
      <c r="Q91" s="163">
        <f>SUM(Q92:Q100)</f>
        <v>0</v>
      </c>
      <c r="R91" s="163"/>
      <c r="S91" s="163"/>
      <c r="T91" s="164"/>
      <c r="U91" s="163">
        <f>SUM(U92:U100)</f>
        <v>62.31</v>
      </c>
      <c r="AE91" t="s">
        <v>122</v>
      </c>
    </row>
    <row r="92" spans="1:60" outlineLevel="1" x14ac:dyDescent="0.2">
      <c r="A92" s="150">
        <v>33</v>
      </c>
      <c r="B92" s="156" t="s">
        <v>241</v>
      </c>
      <c r="C92" s="185" t="s">
        <v>242</v>
      </c>
      <c r="D92" s="158" t="s">
        <v>147</v>
      </c>
      <c r="E92" s="165">
        <v>225.73638</v>
      </c>
      <c r="F92" s="168"/>
      <c r="G92" s="168">
        <f t="shared" ref="G92:G93" si="4">F92*E92</f>
        <v>0</v>
      </c>
      <c r="H92" s="168">
        <v>38.85</v>
      </c>
      <c r="I92" s="168">
        <f>ROUND(E92*H92,2)</f>
        <v>8769.86</v>
      </c>
      <c r="J92" s="168">
        <v>26.65</v>
      </c>
      <c r="K92" s="168">
        <f>ROUND(E92*J92,2)</f>
        <v>6015.87</v>
      </c>
      <c r="L92" s="168">
        <v>21</v>
      </c>
      <c r="M92" s="168">
        <f>G92*(1+L92/100)</f>
        <v>0</v>
      </c>
      <c r="N92" s="159">
        <v>4.2000000000000002E-4</v>
      </c>
      <c r="O92" s="159">
        <f>ROUND(E92*N92,5)</f>
        <v>9.4810000000000005E-2</v>
      </c>
      <c r="P92" s="159">
        <v>0</v>
      </c>
      <c r="Q92" s="159">
        <f>ROUND(E92*P92,5)</f>
        <v>0</v>
      </c>
      <c r="R92" s="159"/>
      <c r="S92" s="159"/>
      <c r="T92" s="160">
        <v>5.1999999999999998E-2</v>
      </c>
      <c r="U92" s="159">
        <f>ROUND(E92*T92,2)</f>
        <v>11.74</v>
      </c>
      <c r="V92" s="149"/>
      <c r="W92" s="149"/>
      <c r="X92" s="149"/>
      <c r="Y92" s="149"/>
      <c r="Z92" s="149"/>
      <c r="AA92" s="149"/>
      <c r="AB92" s="149"/>
      <c r="AC92" s="149"/>
      <c r="AD92" s="149"/>
      <c r="AE92" s="149" t="s">
        <v>126</v>
      </c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 x14ac:dyDescent="0.2">
      <c r="A93" s="150">
        <v>34</v>
      </c>
      <c r="B93" s="156" t="s">
        <v>243</v>
      </c>
      <c r="C93" s="185" t="s">
        <v>244</v>
      </c>
      <c r="D93" s="158" t="s">
        <v>147</v>
      </c>
      <c r="E93" s="165">
        <v>28.88</v>
      </c>
      <c r="F93" s="168"/>
      <c r="G93" s="168">
        <f t="shared" si="4"/>
        <v>0</v>
      </c>
      <c r="H93" s="168">
        <v>215.24</v>
      </c>
      <c r="I93" s="168">
        <f>ROUND(E93*H93,2)</f>
        <v>6216.13</v>
      </c>
      <c r="J93" s="168">
        <v>124.75999999999999</v>
      </c>
      <c r="K93" s="168">
        <f>ROUND(E93*J93,2)</f>
        <v>3603.07</v>
      </c>
      <c r="L93" s="168">
        <v>21</v>
      </c>
      <c r="M93" s="168">
        <f>G93*(1+L93/100)</f>
        <v>0</v>
      </c>
      <c r="N93" s="159">
        <v>2.63E-3</v>
      </c>
      <c r="O93" s="159">
        <f>ROUND(E93*N93,5)</f>
        <v>7.5950000000000004E-2</v>
      </c>
      <c r="P93" s="159">
        <v>0</v>
      </c>
      <c r="Q93" s="159">
        <f>ROUND(E93*P93,5)</f>
        <v>0</v>
      </c>
      <c r="R93" s="159"/>
      <c r="S93" s="159"/>
      <c r="T93" s="160">
        <v>0.22400999999999999</v>
      </c>
      <c r="U93" s="159">
        <f>ROUND(E93*T93,2)</f>
        <v>6.47</v>
      </c>
      <c r="V93" s="149"/>
      <c r="W93" s="149"/>
      <c r="X93" s="149"/>
      <c r="Y93" s="149"/>
      <c r="Z93" s="149"/>
      <c r="AA93" s="149"/>
      <c r="AB93" s="149"/>
      <c r="AC93" s="149"/>
      <c r="AD93" s="149"/>
      <c r="AE93" s="149" t="s">
        <v>126</v>
      </c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0"/>
      <c r="B94" s="156"/>
      <c r="C94" s="186" t="s">
        <v>245</v>
      </c>
      <c r="D94" s="161"/>
      <c r="E94" s="166"/>
      <c r="F94" s="168"/>
      <c r="G94" s="168"/>
      <c r="H94" s="168"/>
      <c r="I94" s="168"/>
      <c r="J94" s="168"/>
      <c r="K94" s="168"/>
      <c r="L94" s="168"/>
      <c r="M94" s="168"/>
      <c r="N94" s="159"/>
      <c r="O94" s="159"/>
      <c r="P94" s="159"/>
      <c r="Q94" s="159"/>
      <c r="R94" s="159"/>
      <c r="S94" s="159"/>
      <c r="T94" s="160"/>
      <c r="U94" s="159"/>
      <c r="V94" s="149"/>
      <c r="W94" s="149"/>
      <c r="X94" s="149"/>
      <c r="Y94" s="149"/>
      <c r="Z94" s="149"/>
      <c r="AA94" s="149"/>
      <c r="AB94" s="149"/>
      <c r="AC94" s="149"/>
      <c r="AD94" s="149"/>
      <c r="AE94" s="149" t="s">
        <v>128</v>
      </c>
      <c r="AF94" s="149">
        <v>0</v>
      </c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0"/>
      <c r="B95" s="156"/>
      <c r="C95" s="186" t="s">
        <v>246</v>
      </c>
      <c r="D95" s="161"/>
      <c r="E95" s="166">
        <v>6.51</v>
      </c>
      <c r="F95" s="168"/>
      <c r="G95" s="168"/>
      <c r="H95" s="168"/>
      <c r="I95" s="168"/>
      <c r="J95" s="168"/>
      <c r="K95" s="168"/>
      <c r="L95" s="168"/>
      <c r="M95" s="168"/>
      <c r="N95" s="159"/>
      <c r="O95" s="159"/>
      <c r="P95" s="159"/>
      <c r="Q95" s="159"/>
      <c r="R95" s="159"/>
      <c r="S95" s="159"/>
      <c r="T95" s="160"/>
      <c r="U95" s="159"/>
      <c r="V95" s="149"/>
      <c r="W95" s="149"/>
      <c r="X95" s="149"/>
      <c r="Y95" s="149"/>
      <c r="Z95" s="149"/>
      <c r="AA95" s="149"/>
      <c r="AB95" s="149"/>
      <c r="AC95" s="149"/>
      <c r="AD95" s="149"/>
      <c r="AE95" s="149" t="s">
        <v>128</v>
      </c>
      <c r="AF95" s="149">
        <v>0</v>
      </c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0"/>
      <c r="B96" s="156"/>
      <c r="C96" s="186" t="s">
        <v>247</v>
      </c>
      <c r="D96" s="161"/>
      <c r="E96" s="166">
        <v>10.029999999999999</v>
      </c>
      <c r="F96" s="168"/>
      <c r="G96" s="168"/>
      <c r="H96" s="168"/>
      <c r="I96" s="168"/>
      <c r="J96" s="168"/>
      <c r="K96" s="168"/>
      <c r="L96" s="168"/>
      <c r="M96" s="168"/>
      <c r="N96" s="159"/>
      <c r="O96" s="159"/>
      <c r="P96" s="159"/>
      <c r="Q96" s="159"/>
      <c r="R96" s="159"/>
      <c r="S96" s="159"/>
      <c r="T96" s="160"/>
      <c r="U96" s="159"/>
      <c r="V96" s="149"/>
      <c r="W96" s="149"/>
      <c r="X96" s="149"/>
      <c r="Y96" s="149"/>
      <c r="Z96" s="149"/>
      <c r="AA96" s="149"/>
      <c r="AB96" s="149"/>
      <c r="AC96" s="149"/>
      <c r="AD96" s="149"/>
      <c r="AE96" s="149" t="s">
        <v>128</v>
      </c>
      <c r="AF96" s="149">
        <v>0</v>
      </c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0"/>
      <c r="B97" s="156"/>
      <c r="C97" s="186" t="s">
        <v>248</v>
      </c>
      <c r="D97" s="161"/>
      <c r="E97" s="166">
        <v>2.96</v>
      </c>
      <c r="F97" s="168"/>
      <c r="G97" s="168"/>
      <c r="H97" s="168"/>
      <c r="I97" s="168"/>
      <c r="J97" s="168"/>
      <c r="K97" s="168"/>
      <c r="L97" s="168"/>
      <c r="M97" s="168"/>
      <c r="N97" s="159"/>
      <c r="O97" s="159"/>
      <c r="P97" s="159"/>
      <c r="Q97" s="159"/>
      <c r="R97" s="159"/>
      <c r="S97" s="159"/>
      <c r="T97" s="160"/>
      <c r="U97" s="159"/>
      <c r="V97" s="149"/>
      <c r="W97" s="149"/>
      <c r="X97" s="149"/>
      <c r="Y97" s="149"/>
      <c r="Z97" s="149"/>
      <c r="AA97" s="149"/>
      <c r="AB97" s="149"/>
      <c r="AC97" s="149"/>
      <c r="AD97" s="149"/>
      <c r="AE97" s="149" t="s">
        <v>128</v>
      </c>
      <c r="AF97" s="149">
        <v>0</v>
      </c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0"/>
      <c r="B98" s="156"/>
      <c r="C98" s="186" t="s">
        <v>249</v>
      </c>
      <c r="D98" s="161"/>
      <c r="E98" s="166">
        <v>9.3800000000000008</v>
      </c>
      <c r="F98" s="168"/>
      <c r="G98" s="168"/>
      <c r="H98" s="168"/>
      <c r="I98" s="168"/>
      <c r="J98" s="168"/>
      <c r="K98" s="168"/>
      <c r="L98" s="168"/>
      <c r="M98" s="168"/>
      <c r="N98" s="159"/>
      <c r="O98" s="159"/>
      <c r="P98" s="159"/>
      <c r="Q98" s="159"/>
      <c r="R98" s="159"/>
      <c r="S98" s="159"/>
      <c r="T98" s="160"/>
      <c r="U98" s="159"/>
      <c r="V98" s="149"/>
      <c r="W98" s="149"/>
      <c r="X98" s="149"/>
      <c r="Y98" s="149"/>
      <c r="Z98" s="149"/>
      <c r="AA98" s="149"/>
      <c r="AB98" s="149"/>
      <c r="AC98" s="149"/>
      <c r="AD98" s="149"/>
      <c r="AE98" s="149" t="s">
        <v>128</v>
      </c>
      <c r="AF98" s="149">
        <v>0</v>
      </c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2.5" outlineLevel="1" x14ac:dyDescent="0.2">
      <c r="A99" s="150">
        <v>35</v>
      </c>
      <c r="B99" s="156" t="s">
        <v>250</v>
      </c>
      <c r="C99" s="185" t="s">
        <v>251</v>
      </c>
      <c r="D99" s="158" t="s">
        <v>147</v>
      </c>
      <c r="E99" s="165">
        <v>196.85638</v>
      </c>
      <c r="F99" s="168"/>
      <c r="G99" s="168">
        <f>F99*E99</f>
        <v>0</v>
      </c>
      <c r="H99" s="168">
        <v>310.74</v>
      </c>
      <c r="I99" s="168">
        <f>ROUND(E99*H99,2)</f>
        <v>61171.15</v>
      </c>
      <c r="J99" s="168">
        <v>124.75999999999999</v>
      </c>
      <c r="K99" s="168">
        <f>ROUND(E99*J99,2)</f>
        <v>24559.8</v>
      </c>
      <c r="L99" s="168">
        <v>21</v>
      </c>
      <c r="M99" s="168">
        <f>G99*(1+L99/100)</f>
        <v>0</v>
      </c>
      <c r="N99" s="159">
        <v>4.1000000000000003E-3</v>
      </c>
      <c r="O99" s="159">
        <f>ROUND(E99*N99,5)</f>
        <v>0.80710999999999999</v>
      </c>
      <c r="P99" s="159">
        <v>0</v>
      </c>
      <c r="Q99" s="159">
        <f>ROUND(E99*P99,5)</f>
        <v>0</v>
      </c>
      <c r="R99" s="159"/>
      <c r="S99" s="159"/>
      <c r="T99" s="160">
        <v>0.22400999999999999</v>
      </c>
      <c r="U99" s="159">
        <f>ROUND(E99*T99,2)</f>
        <v>44.1</v>
      </c>
      <c r="V99" s="149"/>
      <c r="W99" s="149"/>
      <c r="X99" s="149"/>
      <c r="Y99" s="149"/>
      <c r="Z99" s="149"/>
      <c r="AA99" s="149"/>
      <c r="AB99" s="149"/>
      <c r="AC99" s="149"/>
      <c r="AD99" s="149"/>
      <c r="AE99" s="149" t="s">
        <v>126</v>
      </c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0"/>
      <c r="B100" s="156"/>
      <c r="C100" s="186" t="s">
        <v>252</v>
      </c>
      <c r="D100" s="161"/>
      <c r="E100" s="166">
        <v>196.85638</v>
      </c>
      <c r="F100" s="168"/>
      <c r="G100" s="168"/>
      <c r="H100" s="168"/>
      <c r="I100" s="168"/>
      <c r="J100" s="168"/>
      <c r="K100" s="168"/>
      <c r="L100" s="168"/>
      <c r="M100" s="168"/>
      <c r="N100" s="159"/>
      <c r="O100" s="159"/>
      <c r="P100" s="159"/>
      <c r="Q100" s="159"/>
      <c r="R100" s="159"/>
      <c r="S100" s="159"/>
      <c r="T100" s="160"/>
      <c r="U100" s="15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 t="s">
        <v>128</v>
      </c>
      <c r="AF100" s="149">
        <v>0</v>
      </c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x14ac:dyDescent="0.2">
      <c r="A101" s="151" t="s">
        <v>121</v>
      </c>
      <c r="B101" s="157" t="s">
        <v>62</v>
      </c>
      <c r="C101" s="187" t="s">
        <v>63</v>
      </c>
      <c r="D101" s="162"/>
      <c r="E101" s="167"/>
      <c r="F101" s="169"/>
      <c r="G101" s="169">
        <f>SUMIF(AE102:AE113,"&lt;&gt;NOR",G102:G113)</f>
        <v>0</v>
      </c>
      <c r="H101" s="169"/>
      <c r="I101" s="169">
        <f>SUM(I102:I113)</f>
        <v>25341.06</v>
      </c>
      <c r="J101" s="169"/>
      <c r="K101" s="169">
        <f>SUM(K102:K113)</f>
        <v>155831.49000000002</v>
      </c>
      <c r="L101" s="169"/>
      <c r="M101" s="169">
        <f>SUM(M102:M113)</f>
        <v>0</v>
      </c>
      <c r="N101" s="163"/>
      <c r="O101" s="163">
        <f>SUM(O102:O113)</f>
        <v>15.826629999999998</v>
      </c>
      <c r="P101" s="163"/>
      <c r="Q101" s="163">
        <f>SUM(Q102:Q113)</f>
        <v>0</v>
      </c>
      <c r="R101" s="163"/>
      <c r="S101" s="163"/>
      <c r="T101" s="164"/>
      <c r="U101" s="163">
        <f>SUM(U102:U113)</f>
        <v>299.14</v>
      </c>
      <c r="AE101" t="s">
        <v>122</v>
      </c>
    </row>
    <row r="102" spans="1:60" ht="22.5" outlineLevel="1" x14ac:dyDescent="0.2">
      <c r="A102" s="150">
        <v>36</v>
      </c>
      <c r="B102" s="156" t="s">
        <v>253</v>
      </c>
      <c r="C102" s="185" t="s">
        <v>254</v>
      </c>
      <c r="D102" s="158" t="s">
        <v>147</v>
      </c>
      <c r="E102" s="165">
        <v>266.69297499999999</v>
      </c>
      <c r="F102" s="168"/>
      <c r="G102" s="168">
        <f>F102*E102</f>
        <v>0</v>
      </c>
      <c r="H102" s="168">
        <v>72.59</v>
      </c>
      <c r="I102" s="168">
        <f>ROUND(E102*H102,2)</f>
        <v>19359.240000000002</v>
      </c>
      <c r="J102" s="168">
        <v>477.40999999999997</v>
      </c>
      <c r="K102" s="168">
        <f>ROUND(E102*J102,2)</f>
        <v>127321.89</v>
      </c>
      <c r="L102" s="168">
        <v>21</v>
      </c>
      <c r="M102" s="168">
        <f>G102*(1+L102/100)</f>
        <v>0</v>
      </c>
      <c r="N102" s="159">
        <v>4.8059999999999999E-2</v>
      </c>
      <c r="O102" s="159">
        <f>ROUND(E102*N102,5)</f>
        <v>12.817259999999999</v>
      </c>
      <c r="P102" s="159">
        <v>0</v>
      </c>
      <c r="Q102" s="159">
        <f>ROUND(E102*P102,5)</f>
        <v>0</v>
      </c>
      <c r="R102" s="159"/>
      <c r="S102" s="159"/>
      <c r="T102" s="160">
        <v>0.91368000000000005</v>
      </c>
      <c r="U102" s="159">
        <f>ROUND(E102*T102,2)</f>
        <v>243.67</v>
      </c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 t="s">
        <v>239</v>
      </c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0"/>
      <c r="B103" s="156"/>
      <c r="C103" s="186" t="s">
        <v>179</v>
      </c>
      <c r="D103" s="161"/>
      <c r="E103" s="166">
        <v>25.875</v>
      </c>
      <c r="F103" s="168"/>
      <c r="G103" s="168"/>
      <c r="H103" s="168"/>
      <c r="I103" s="168"/>
      <c r="J103" s="168"/>
      <c r="K103" s="168"/>
      <c r="L103" s="168"/>
      <c r="M103" s="168"/>
      <c r="N103" s="159"/>
      <c r="O103" s="159"/>
      <c r="P103" s="159"/>
      <c r="Q103" s="159"/>
      <c r="R103" s="159"/>
      <c r="S103" s="159"/>
      <c r="T103" s="160"/>
      <c r="U103" s="15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 t="s">
        <v>128</v>
      </c>
      <c r="AF103" s="149">
        <v>0</v>
      </c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0"/>
      <c r="B104" s="156"/>
      <c r="C104" s="186" t="s">
        <v>180</v>
      </c>
      <c r="D104" s="161"/>
      <c r="E104" s="166">
        <v>-1.8180000000000001</v>
      </c>
      <c r="F104" s="168"/>
      <c r="G104" s="168"/>
      <c r="H104" s="168"/>
      <c r="I104" s="168"/>
      <c r="J104" s="168"/>
      <c r="K104" s="168"/>
      <c r="L104" s="168"/>
      <c r="M104" s="168"/>
      <c r="N104" s="159"/>
      <c r="O104" s="159"/>
      <c r="P104" s="159"/>
      <c r="Q104" s="159"/>
      <c r="R104" s="159"/>
      <c r="S104" s="159"/>
      <c r="T104" s="160"/>
      <c r="U104" s="15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 t="s">
        <v>128</v>
      </c>
      <c r="AF104" s="149">
        <v>0</v>
      </c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0"/>
      <c r="B105" s="156"/>
      <c r="C105" s="186" t="s">
        <v>181</v>
      </c>
      <c r="D105" s="161"/>
      <c r="E105" s="166">
        <v>3.375</v>
      </c>
      <c r="F105" s="168"/>
      <c r="G105" s="168"/>
      <c r="H105" s="168"/>
      <c r="I105" s="168"/>
      <c r="J105" s="168"/>
      <c r="K105" s="168"/>
      <c r="L105" s="168"/>
      <c r="M105" s="168"/>
      <c r="N105" s="159"/>
      <c r="O105" s="159"/>
      <c r="P105" s="159"/>
      <c r="Q105" s="159"/>
      <c r="R105" s="159"/>
      <c r="S105" s="159"/>
      <c r="T105" s="160"/>
      <c r="U105" s="15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 t="s">
        <v>128</v>
      </c>
      <c r="AF105" s="149">
        <v>0</v>
      </c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0"/>
      <c r="B106" s="156"/>
      <c r="C106" s="186" t="s">
        <v>182</v>
      </c>
      <c r="D106" s="161"/>
      <c r="E106" s="166">
        <v>1.7662500000000001</v>
      </c>
      <c r="F106" s="168"/>
      <c r="G106" s="168"/>
      <c r="H106" s="168"/>
      <c r="I106" s="168"/>
      <c r="J106" s="168"/>
      <c r="K106" s="168"/>
      <c r="L106" s="168"/>
      <c r="M106" s="168"/>
      <c r="N106" s="159"/>
      <c r="O106" s="159"/>
      <c r="P106" s="159"/>
      <c r="Q106" s="159"/>
      <c r="R106" s="159"/>
      <c r="S106" s="159"/>
      <c r="T106" s="160"/>
      <c r="U106" s="15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 t="s">
        <v>128</v>
      </c>
      <c r="AF106" s="149">
        <v>0</v>
      </c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0"/>
      <c r="B107" s="156"/>
      <c r="C107" s="186" t="s">
        <v>183</v>
      </c>
      <c r="D107" s="161"/>
      <c r="E107" s="166">
        <v>5.4050000000000002</v>
      </c>
      <c r="F107" s="168"/>
      <c r="G107" s="168"/>
      <c r="H107" s="168"/>
      <c r="I107" s="168"/>
      <c r="J107" s="168"/>
      <c r="K107" s="168"/>
      <c r="L107" s="168"/>
      <c r="M107" s="168"/>
      <c r="N107" s="159"/>
      <c r="O107" s="159"/>
      <c r="P107" s="159"/>
      <c r="Q107" s="159"/>
      <c r="R107" s="159"/>
      <c r="S107" s="159"/>
      <c r="T107" s="160"/>
      <c r="U107" s="15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 t="s">
        <v>128</v>
      </c>
      <c r="AF107" s="149">
        <v>0</v>
      </c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0"/>
      <c r="B108" s="156"/>
      <c r="C108" s="186" t="s">
        <v>184</v>
      </c>
      <c r="D108" s="161"/>
      <c r="E108" s="166">
        <v>5.7</v>
      </c>
      <c r="F108" s="168"/>
      <c r="G108" s="168"/>
      <c r="H108" s="168"/>
      <c r="I108" s="168"/>
      <c r="J108" s="168"/>
      <c r="K108" s="168"/>
      <c r="L108" s="168"/>
      <c r="M108" s="168"/>
      <c r="N108" s="159"/>
      <c r="O108" s="159"/>
      <c r="P108" s="159"/>
      <c r="Q108" s="159"/>
      <c r="R108" s="159"/>
      <c r="S108" s="159"/>
      <c r="T108" s="160"/>
      <c r="U108" s="15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 t="s">
        <v>128</v>
      </c>
      <c r="AF108" s="149">
        <v>0</v>
      </c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1" x14ac:dyDescent="0.2">
      <c r="A109" s="150">
        <v>37</v>
      </c>
      <c r="B109" s="156" t="s">
        <v>255</v>
      </c>
      <c r="C109" s="185" t="s">
        <v>256</v>
      </c>
      <c r="D109" s="158" t="s">
        <v>147</v>
      </c>
      <c r="E109" s="165">
        <v>58.73</v>
      </c>
      <c r="F109" s="168"/>
      <c r="G109" s="168">
        <f>F109*E109</f>
        <v>0</v>
      </c>
      <c r="H109" s="168">
        <v>97.26</v>
      </c>
      <c r="I109" s="168">
        <f>ROUND(E109*H109,2)</f>
        <v>5712.08</v>
      </c>
      <c r="J109" s="168">
        <v>475.74</v>
      </c>
      <c r="K109" s="168">
        <f>ROUND(E109*J109,2)</f>
        <v>27940.21</v>
      </c>
      <c r="L109" s="168">
        <v>21</v>
      </c>
      <c r="M109" s="168">
        <f>G109*(1+L109/100)</f>
        <v>0</v>
      </c>
      <c r="N109" s="159">
        <v>5.1229999999999998E-2</v>
      </c>
      <c r="O109" s="159">
        <f>ROUND(E109*N109,5)</f>
        <v>3.00874</v>
      </c>
      <c r="P109" s="159">
        <v>0</v>
      </c>
      <c r="Q109" s="159">
        <f>ROUND(E109*P109,5)</f>
        <v>0</v>
      </c>
      <c r="R109" s="159"/>
      <c r="S109" s="159"/>
      <c r="T109" s="160">
        <v>0.92373000000000005</v>
      </c>
      <c r="U109" s="159">
        <f>ROUND(E109*T109,2)</f>
        <v>54.25</v>
      </c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 t="s">
        <v>239</v>
      </c>
      <c r="AF109" s="149"/>
      <c r="AG109" s="149"/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0"/>
      <c r="B110" s="156"/>
      <c r="C110" s="186" t="s">
        <v>257</v>
      </c>
      <c r="D110" s="161"/>
      <c r="E110" s="166">
        <v>58.73</v>
      </c>
      <c r="F110" s="168"/>
      <c r="G110" s="168"/>
      <c r="H110" s="168"/>
      <c r="I110" s="168"/>
      <c r="J110" s="168"/>
      <c r="K110" s="168"/>
      <c r="L110" s="168"/>
      <c r="M110" s="168"/>
      <c r="N110" s="159"/>
      <c r="O110" s="159"/>
      <c r="P110" s="159"/>
      <c r="Q110" s="159"/>
      <c r="R110" s="159"/>
      <c r="S110" s="159"/>
      <c r="T110" s="160"/>
      <c r="U110" s="15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 t="s">
        <v>128</v>
      </c>
      <c r="AF110" s="149">
        <v>0</v>
      </c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0">
        <v>38</v>
      </c>
      <c r="B111" s="156" t="s">
        <v>258</v>
      </c>
      <c r="C111" s="185" t="s">
        <v>259</v>
      </c>
      <c r="D111" s="158" t="s">
        <v>147</v>
      </c>
      <c r="E111" s="165">
        <v>15.6555</v>
      </c>
      <c r="F111" s="168"/>
      <c r="G111" s="168">
        <f>F111*E111</f>
        <v>0</v>
      </c>
      <c r="H111" s="168">
        <v>17.23</v>
      </c>
      <c r="I111" s="168">
        <f>ROUND(E111*H111,2)</f>
        <v>269.74</v>
      </c>
      <c r="J111" s="168">
        <v>36.370000000000005</v>
      </c>
      <c r="K111" s="168">
        <f>ROUND(E111*J111,2)</f>
        <v>569.39</v>
      </c>
      <c r="L111" s="168">
        <v>21</v>
      </c>
      <c r="M111" s="168">
        <f>G111*(1+L111/100)</f>
        <v>0</v>
      </c>
      <c r="N111" s="159">
        <v>4.0000000000000003E-5</v>
      </c>
      <c r="O111" s="159">
        <f>ROUND(E111*N111,5)</f>
        <v>6.3000000000000003E-4</v>
      </c>
      <c r="P111" s="159">
        <v>0</v>
      </c>
      <c r="Q111" s="159">
        <f>ROUND(E111*P111,5)</f>
        <v>0</v>
      </c>
      <c r="R111" s="159"/>
      <c r="S111" s="159"/>
      <c r="T111" s="160">
        <v>7.8E-2</v>
      </c>
      <c r="U111" s="159">
        <f>ROUND(E111*T111,2)</f>
        <v>1.22</v>
      </c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 t="s">
        <v>126</v>
      </c>
      <c r="AF111" s="149"/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0"/>
      <c r="B112" s="156"/>
      <c r="C112" s="186" t="s">
        <v>260</v>
      </c>
      <c r="D112" s="161"/>
      <c r="E112" s="166">
        <v>11.5055</v>
      </c>
      <c r="F112" s="168"/>
      <c r="G112" s="168"/>
      <c r="H112" s="168"/>
      <c r="I112" s="168"/>
      <c r="J112" s="168"/>
      <c r="K112" s="168"/>
      <c r="L112" s="168"/>
      <c r="M112" s="168"/>
      <c r="N112" s="159"/>
      <c r="O112" s="159"/>
      <c r="P112" s="159"/>
      <c r="Q112" s="159"/>
      <c r="R112" s="159"/>
      <c r="S112" s="159"/>
      <c r="T112" s="160"/>
      <c r="U112" s="15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 t="s">
        <v>128</v>
      </c>
      <c r="AF112" s="149">
        <v>0</v>
      </c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0"/>
      <c r="B113" s="156"/>
      <c r="C113" s="186" t="s">
        <v>261</v>
      </c>
      <c r="D113" s="161"/>
      <c r="E113" s="166">
        <v>4.1500000000000004</v>
      </c>
      <c r="F113" s="168"/>
      <c r="G113" s="168"/>
      <c r="H113" s="168"/>
      <c r="I113" s="168"/>
      <c r="J113" s="168"/>
      <c r="K113" s="168"/>
      <c r="L113" s="168"/>
      <c r="M113" s="168"/>
      <c r="N113" s="159"/>
      <c r="O113" s="159"/>
      <c r="P113" s="159"/>
      <c r="Q113" s="159"/>
      <c r="R113" s="159"/>
      <c r="S113" s="159"/>
      <c r="T113" s="160"/>
      <c r="U113" s="15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 t="s">
        <v>128</v>
      </c>
      <c r="AF113" s="149">
        <v>0</v>
      </c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x14ac:dyDescent="0.2">
      <c r="A114" s="151" t="s">
        <v>121</v>
      </c>
      <c r="B114" s="157" t="s">
        <v>64</v>
      </c>
      <c r="C114" s="187" t="s">
        <v>65</v>
      </c>
      <c r="D114" s="162"/>
      <c r="E114" s="167"/>
      <c r="F114" s="169"/>
      <c r="G114" s="169">
        <f>SUMIF(AE115:AE123,"&lt;&gt;NOR",G115:G123)</f>
        <v>0</v>
      </c>
      <c r="H114" s="169"/>
      <c r="I114" s="169">
        <f>SUM(I115:I123)</f>
        <v>104901.21999999999</v>
      </c>
      <c r="J114" s="169"/>
      <c r="K114" s="169">
        <f>SUM(K115:K123)</f>
        <v>97953.62999999999</v>
      </c>
      <c r="L114" s="169"/>
      <c r="M114" s="169">
        <f>SUM(M115:M123)</f>
        <v>0</v>
      </c>
      <c r="N114" s="163"/>
      <c r="O114" s="163">
        <f>SUM(O115:O123)</f>
        <v>5.1779400000000004</v>
      </c>
      <c r="P114" s="163"/>
      <c r="Q114" s="163">
        <f>SUM(Q115:Q123)</f>
        <v>0</v>
      </c>
      <c r="R114" s="163"/>
      <c r="S114" s="163"/>
      <c r="T114" s="164"/>
      <c r="U114" s="163">
        <f>SUM(U115:U123)</f>
        <v>182.71999999999997</v>
      </c>
      <c r="AE114" t="s">
        <v>122</v>
      </c>
    </row>
    <row r="115" spans="1:60" outlineLevel="1" x14ac:dyDescent="0.2">
      <c r="A115" s="150">
        <v>39</v>
      </c>
      <c r="B115" s="156" t="s">
        <v>262</v>
      </c>
      <c r="C115" s="185" t="s">
        <v>263</v>
      </c>
      <c r="D115" s="158" t="s">
        <v>147</v>
      </c>
      <c r="E115" s="165">
        <v>225.73638</v>
      </c>
      <c r="F115" s="168"/>
      <c r="G115" s="168">
        <f t="shared" ref="G115:G116" si="5">F115*E115</f>
        <v>0</v>
      </c>
      <c r="H115" s="168">
        <v>4.63</v>
      </c>
      <c r="I115" s="168">
        <f>ROUND(E115*H115,2)</f>
        <v>1045.1600000000001</v>
      </c>
      <c r="J115" s="168">
        <v>60.07</v>
      </c>
      <c r="K115" s="168">
        <f>ROUND(E115*J115,2)</f>
        <v>13559.98</v>
      </c>
      <c r="L115" s="168">
        <v>21</v>
      </c>
      <c r="M115" s="168">
        <f>G115*(1+L115/100)</f>
        <v>0</v>
      </c>
      <c r="N115" s="159">
        <v>2.0000000000000002E-5</v>
      </c>
      <c r="O115" s="159">
        <f>ROUND(E115*N115,5)</f>
        <v>4.5100000000000001E-3</v>
      </c>
      <c r="P115" s="159">
        <v>0</v>
      </c>
      <c r="Q115" s="159">
        <f>ROUND(E115*P115,5)</f>
        <v>0</v>
      </c>
      <c r="R115" s="159"/>
      <c r="S115" s="159"/>
      <c r="T115" s="160">
        <v>0.11</v>
      </c>
      <c r="U115" s="159">
        <f>ROUND(E115*T115,2)</f>
        <v>24.83</v>
      </c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 t="s">
        <v>126</v>
      </c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50">
        <v>40</v>
      </c>
      <c r="B116" s="156" t="s">
        <v>264</v>
      </c>
      <c r="C116" s="185" t="s">
        <v>265</v>
      </c>
      <c r="D116" s="158" t="s">
        <v>147</v>
      </c>
      <c r="E116" s="165">
        <v>39.33</v>
      </c>
      <c r="F116" s="168"/>
      <c r="G116" s="168">
        <f t="shared" si="5"/>
        <v>0</v>
      </c>
      <c r="H116" s="168">
        <v>107.03</v>
      </c>
      <c r="I116" s="168">
        <f>ROUND(E116*H116,2)</f>
        <v>4209.49</v>
      </c>
      <c r="J116" s="168">
        <v>196.47</v>
      </c>
      <c r="K116" s="168">
        <f>ROUND(E116*J116,2)</f>
        <v>7727.17</v>
      </c>
      <c r="L116" s="168">
        <v>21</v>
      </c>
      <c r="M116" s="168">
        <f>G116*(1+L116/100)</f>
        <v>0</v>
      </c>
      <c r="N116" s="159">
        <v>3.6099999999999999E-3</v>
      </c>
      <c r="O116" s="159">
        <f>ROUND(E116*N116,5)</f>
        <v>0.14198</v>
      </c>
      <c r="P116" s="159">
        <v>0</v>
      </c>
      <c r="Q116" s="159">
        <f>ROUND(E116*P116,5)</f>
        <v>0</v>
      </c>
      <c r="R116" s="159"/>
      <c r="S116" s="159"/>
      <c r="T116" s="160">
        <v>0.36199999999999999</v>
      </c>
      <c r="U116" s="159">
        <f>ROUND(E116*T116,2)</f>
        <v>14.24</v>
      </c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 t="s">
        <v>126</v>
      </c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0"/>
      <c r="B117" s="156"/>
      <c r="C117" s="186" t="s">
        <v>266</v>
      </c>
      <c r="D117" s="161"/>
      <c r="E117" s="166">
        <v>39.33</v>
      </c>
      <c r="F117" s="168"/>
      <c r="G117" s="168"/>
      <c r="H117" s="168"/>
      <c r="I117" s="168"/>
      <c r="J117" s="168"/>
      <c r="K117" s="168"/>
      <c r="L117" s="168"/>
      <c r="M117" s="168"/>
      <c r="N117" s="159"/>
      <c r="O117" s="159"/>
      <c r="P117" s="159"/>
      <c r="Q117" s="159"/>
      <c r="R117" s="159"/>
      <c r="S117" s="159"/>
      <c r="T117" s="160"/>
      <c r="U117" s="15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 t="s">
        <v>128</v>
      </c>
      <c r="AF117" s="149">
        <v>0</v>
      </c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0">
        <v>41</v>
      </c>
      <c r="B118" s="156" t="s">
        <v>267</v>
      </c>
      <c r="C118" s="185" t="s">
        <v>268</v>
      </c>
      <c r="D118" s="158" t="s">
        <v>147</v>
      </c>
      <c r="E118" s="165">
        <v>225.73637500000001</v>
      </c>
      <c r="F118" s="168"/>
      <c r="G118" s="168">
        <f>F118*E118</f>
        <v>0</v>
      </c>
      <c r="H118" s="168">
        <v>431.95</v>
      </c>
      <c r="I118" s="168">
        <f>ROUND(E118*H118,2)</f>
        <v>97506.83</v>
      </c>
      <c r="J118" s="168">
        <v>338.05</v>
      </c>
      <c r="K118" s="168">
        <f>ROUND(E118*J118,2)</f>
        <v>76310.179999999993</v>
      </c>
      <c r="L118" s="168">
        <v>21</v>
      </c>
      <c r="M118" s="168">
        <f>G118*(1+L118/100)</f>
        <v>0</v>
      </c>
      <c r="N118" s="159">
        <v>2.223E-2</v>
      </c>
      <c r="O118" s="159">
        <f>ROUND(E118*N118,5)</f>
        <v>5.0181199999999997</v>
      </c>
      <c r="P118" s="159">
        <v>0</v>
      </c>
      <c r="Q118" s="159">
        <f>ROUND(E118*P118,5)</f>
        <v>0</v>
      </c>
      <c r="R118" s="159"/>
      <c r="S118" s="159"/>
      <c r="T118" s="160">
        <v>0.63300000000000001</v>
      </c>
      <c r="U118" s="159">
        <f>ROUND(E118*T118,2)</f>
        <v>142.88999999999999</v>
      </c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 t="s">
        <v>126</v>
      </c>
      <c r="AF118" s="149"/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0"/>
      <c r="B119" s="156"/>
      <c r="C119" s="186" t="s">
        <v>201</v>
      </c>
      <c r="D119" s="161"/>
      <c r="E119" s="166">
        <v>12</v>
      </c>
      <c r="F119" s="168"/>
      <c r="G119" s="168"/>
      <c r="H119" s="168"/>
      <c r="I119" s="168"/>
      <c r="J119" s="168"/>
      <c r="K119" s="168"/>
      <c r="L119" s="168"/>
      <c r="M119" s="168"/>
      <c r="N119" s="159"/>
      <c r="O119" s="159"/>
      <c r="P119" s="159"/>
      <c r="Q119" s="159"/>
      <c r="R119" s="159"/>
      <c r="S119" s="159"/>
      <c r="T119" s="160"/>
      <c r="U119" s="15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 t="s">
        <v>128</v>
      </c>
      <c r="AF119" s="149">
        <v>0</v>
      </c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outlineLevel="1" x14ac:dyDescent="0.2">
      <c r="A120" s="150">
        <v>42</v>
      </c>
      <c r="B120" s="156" t="s">
        <v>269</v>
      </c>
      <c r="C120" s="185" t="s">
        <v>270</v>
      </c>
      <c r="D120" s="158" t="s">
        <v>154</v>
      </c>
      <c r="E120" s="165">
        <v>28.765000000000001</v>
      </c>
      <c r="F120" s="168"/>
      <c r="G120" s="168">
        <f>F120*E120</f>
        <v>0</v>
      </c>
      <c r="H120" s="168">
        <v>68.5</v>
      </c>
      <c r="I120" s="168">
        <f>ROUND(E120*H120,2)</f>
        <v>1970.4</v>
      </c>
      <c r="J120" s="168">
        <v>0</v>
      </c>
      <c r="K120" s="168">
        <f>ROUND(E120*J120,2)</f>
        <v>0</v>
      </c>
      <c r="L120" s="168">
        <v>21</v>
      </c>
      <c r="M120" s="168">
        <f>G120*(1+L120/100)</f>
        <v>0</v>
      </c>
      <c r="N120" s="159">
        <v>4.4999999999999999E-4</v>
      </c>
      <c r="O120" s="159">
        <f>ROUND(E120*N120,5)</f>
        <v>1.294E-2</v>
      </c>
      <c r="P120" s="159">
        <v>0</v>
      </c>
      <c r="Q120" s="159">
        <f>ROUND(E120*P120,5)</f>
        <v>0</v>
      </c>
      <c r="R120" s="159"/>
      <c r="S120" s="159"/>
      <c r="T120" s="160">
        <v>0</v>
      </c>
      <c r="U120" s="159">
        <f>ROUND(E120*T120,2)</f>
        <v>0</v>
      </c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 t="s">
        <v>126</v>
      </c>
      <c r="AF120" s="149"/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ht="22.5" outlineLevel="1" x14ac:dyDescent="0.2">
      <c r="A121" s="150"/>
      <c r="B121" s="156"/>
      <c r="C121" s="186" t="s">
        <v>271</v>
      </c>
      <c r="D121" s="161"/>
      <c r="E121" s="166">
        <v>28.765000000000001</v>
      </c>
      <c r="F121" s="168"/>
      <c r="G121" s="168"/>
      <c r="H121" s="168"/>
      <c r="I121" s="168"/>
      <c r="J121" s="168"/>
      <c r="K121" s="168"/>
      <c r="L121" s="168"/>
      <c r="M121" s="168"/>
      <c r="N121" s="159"/>
      <c r="O121" s="159"/>
      <c r="P121" s="159"/>
      <c r="Q121" s="159"/>
      <c r="R121" s="159"/>
      <c r="S121" s="159"/>
      <c r="T121" s="160"/>
      <c r="U121" s="15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 t="s">
        <v>128</v>
      </c>
      <c r="AF121" s="149">
        <v>0</v>
      </c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0">
        <v>43</v>
      </c>
      <c r="B122" s="156" t="s">
        <v>272</v>
      </c>
      <c r="C122" s="185" t="s">
        <v>273</v>
      </c>
      <c r="D122" s="158" t="s">
        <v>147</v>
      </c>
      <c r="E122" s="165">
        <v>9.7885000000000009</v>
      </c>
      <c r="F122" s="168"/>
      <c r="G122" s="168">
        <f>F122*E122</f>
        <v>0</v>
      </c>
      <c r="H122" s="168">
        <v>17.3</v>
      </c>
      <c r="I122" s="168">
        <f>ROUND(E122*H122,2)</f>
        <v>169.34</v>
      </c>
      <c r="J122" s="168">
        <v>36.400000000000006</v>
      </c>
      <c r="K122" s="168">
        <f>ROUND(E122*J122,2)</f>
        <v>356.3</v>
      </c>
      <c r="L122" s="168">
        <v>21</v>
      </c>
      <c r="M122" s="168">
        <f>G122*(1+L122/100)</f>
        <v>0</v>
      </c>
      <c r="N122" s="159">
        <v>4.0000000000000003E-5</v>
      </c>
      <c r="O122" s="159">
        <f>ROUND(E122*N122,5)</f>
        <v>3.8999999999999999E-4</v>
      </c>
      <c r="P122" s="159">
        <v>0</v>
      </c>
      <c r="Q122" s="159">
        <f>ROUND(E122*P122,5)</f>
        <v>0</v>
      </c>
      <c r="R122" s="159"/>
      <c r="S122" s="159"/>
      <c r="T122" s="160">
        <v>7.8E-2</v>
      </c>
      <c r="U122" s="159">
        <f>ROUND(E122*T122,2)</f>
        <v>0.76</v>
      </c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 t="s">
        <v>126</v>
      </c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0"/>
      <c r="B123" s="156"/>
      <c r="C123" s="186" t="s">
        <v>274</v>
      </c>
      <c r="D123" s="161"/>
      <c r="E123" s="166">
        <v>9.7885000000000009</v>
      </c>
      <c r="F123" s="168"/>
      <c r="G123" s="168"/>
      <c r="H123" s="168"/>
      <c r="I123" s="168"/>
      <c r="J123" s="168"/>
      <c r="K123" s="168"/>
      <c r="L123" s="168"/>
      <c r="M123" s="168"/>
      <c r="N123" s="159"/>
      <c r="O123" s="159"/>
      <c r="P123" s="159"/>
      <c r="Q123" s="159"/>
      <c r="R123" s="159"/>
      <c r="S123" s="159"/>
      <c r="T123" s="160"/>
      <c r="U123" s="15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 t="s">
        <v>128</v>
      </c>
      <c r="AF123" s="149">
        <v>0</v>
      </c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x14ac:dyDescent="0.2">
      <c r="A124" s="151" t="s">
        <v>121</v>
      </c>
      <c r="B124" s="157" t="s">
        <v>66</v>
      </c>
      <c r="C124" s="187" t="s">
        <v>67</v>
      </c>
      <c r="D124" s="162"/>
      <c r="E124" s="167"/>
      <c r="F124" s="169"/>
      <c r="G124" s="169">
        <f>SUMIF(AE125:AE128,"&lt;&gt;NOR",G125:G128)</f>
        <v>0</v>
      </c>
      <c r="H124" s="169"/>
      <c r="I124" s="169">
        <f>SUM(I125:I128)</f>
        <v>2720.1</v>
      </c>
      <c r="J124" s="169"/>
      <c r="K124" s="169">
        <f>SUM(K125:K128)</f>
        <v>221289.43</v>
      </c>
      <c r="L124" s="169"/>
      <c r="M124" s="169">
        <f>SUM(M125:M128)</f>
        <v>0</v>
      </c>
      <c r="N124" s="163"/>
      <c r="O124" s="163">
        <f>SUM(O125:O128)</f>
        <v>0.36825000000000002</v>
      </c>
      <c r="P124" s="163"/>
      <c r="Q124" s="163">
        <f>SUM(Q125:Q128)</f>
        <v>0</v>
      </c>
      <c r="R124" s="163"/>
      <c r="S124" s="163"/>
      <c r="T124" s="164"/>
      <c r="U124" s="163">
        <f>SUM(U125:U128)</f>
        <v>2.56</v>
      </c>
      <c r="AE124" t="s">
        <v>122</v>
      </c>
    </row>
    <row r="125" spans="1:60" ht="22.5" outlineLevel="1" x14ac:dyDescent="0.2">
      <c r="A125" s="150">
        <v>44</v>
      </c>
      <c r="B125" s="156" t="s">
        <v>275</v>
      </c>
      <c r="C125" s="185" t="s">
        <v>276</v>
      </c>
      <c r="D125" s="158" t="s">
        <v>147</v>
      </c>
      <c r="E125" s="165">
        <v>7.7854999999999999</v>
      </c>
      <c r="F125" s="168"/>
      <c r="G125" s="168">
        <f>F125*E125</f>
        <v>0</v>
      </c>
      <c r="H125" s="168">
        <v>349.38</v>
      </c>
      <c r="I125" s="168">
        <f>ROUND(E125*H125,2)</f>
        <v>2720.1</v>
      </c>
      <c r="J125" s="168">
        <v>165.62</v>
      </c>
      <c r="K125" s="168">
        <f>ROUND(E125*J125,2)</f>
        <v>1289.43</v>
      </c>
      <c r="L125" s="168">
        <v>21</v>
      </c>
      <c r="M125" s="168">
        <f>G125*(1+L125/100)</f>
        <v>0</v>
      </c>
      <c r="N125" s="159">
        <v>4.7300000000000002E-2</v>
      </c>
      <c r="O125" s="159">
        <f>ROUND(E125*N125,5)</f>
        <v>0.36825000000000002</v>
      </c>
      <c r="P125" s="159">
        <v>0</v>
      </c>
      <c r="Q125" s="159">
        <f>ROUND(E125*P125,5)</f>
        <v>0</v>
      </c>
      <c r="R125" s="159"/>
      <c r="S125" s="159"/>
      <c r="T125" s="160">
        <v>0.32850000000000001</v>
      </c>
      <c r="U125" s="159">
        <f>ROUND(E125*T125,2)</f>
        <v>2.56</v>
      </c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 t="s">
        <v>126</v>
      </c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0"/>
      <c r="B126" s="156"/>
      <c r="C126" s="186" t="s">
        <v>277</v>
      </c>
      <c r="D126" s="161"/>
      <c r="E126" s="166">
        <v>7.7854999999999999</v>
      </c>
      <c r="F126" s="168"/>
      <c r="G126" s="168"/>
      <c r="H126" s="168"/>
      <c r="I126" s="168"/>
      <c r="J126" s="168"/>
      <c r="K126" s="168"/>
      <c r="L126" s="168"/>
      <c r="M126" s="168"/>
      <c r="N126" s="159"/>
      <c r="O126" s="159"/>
      <c r="P126" s="159"/>
      <c r="Q126" s="159"/>
      <c r="R126" s="159"/>
      <c r="S126" s="159"/>
      <c r="T126" s="160"/>
      <c r="U126" s="15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 t="s">
        <v>128</v>
      </c>
      <c r="AF126" s="149">
        <v>0</v>
      </c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0">
        <v>45</v>
      </c>
      <c r="B127" s="156" t="s">
        <v>278</v>
      </c>
      <c r="C127" s="185" t="s">
        <v>279</v>
      </c>
      <c r="D127" s="158" t="s">
        <v>280</v>
      </c>
      <c r="E127" s="165">
        <v>1</v>
      </c>
      <c r="F127" s="168"/>
      <c r="G127" s="168">
        <f t="shared" ref="G127:G128" si="6">F127*E127</f>
        <v>0</v>
      </c>
      <c r="H127" s="168">
        <v>0</v>
      </c>
      <c r="I127" s="168">
        <f>ROUND(E127*H127,2)</f>
        <v>0</v>
      </c>
      <c r="J127" s="168">
        <v>100000</v>
      </c>
      <c r="K127" s="168">
        <f>ROUND(E127*J127,2)</f>
        <v>100000</v>
      </c>
      <c r="L127" s="168">
        <v>21</v>
      </c>
      <c r="M127" s="168">
        <f>G127*(1+L127/100)</f>
        <v>0</v>
      </c>
      <c r="N127" s="159">
        <v>0</v>
      </c>
      <c r="O127" s="159">
        <f>ROUND(E127*N127,5)</f>
        <v>0</v>
      </c>
      <c r="P127" s="159">
        <v>0</v>
      </c>
      <c r="Q127" s="159">
        <f>ROUND(E127*P127,5)</f>
        <v>0</v>
      </c>
      <c r="R127" s="159"/>
      <c r="S127" s="159"/>
      <c r="T127" s="160">
        <v>0</v>
      </c>
      <c r="U127" s="159">
        <f>ROUND(E127*T127,2)</f>
        <v>0</v>
      </c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 t="s">
        <v>126</v>
      </c>
      <c r="AF127" s="149"/>
      <c r="AG127" s="149"/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0">
        <v>46</v>
      </c>
      <c r="B128" s="156" t="s">
        <v>281</v>
      </c>
      <c r="C128" s="185" t="s">
        <v>282</v>
      </c>
      <c r="D128" s="158" t="s">
        <v>280</v>
      </c>
      <c r="E128" s="165">
        <v>1</v>
      </c>
      <c r="F128" s="168"/>
      <c r="G128" s="168">
        <f t="shared" si="6"/>
        <v>0</v>
      </c>
      <c r="H128" s="168">
        <v>0</v>
      </c>
      <c r="I128" s="168">
        <f>ROUND(E128*H128,2)</f>
        <v>0</v>
      </c>
      <c r="J128" s="168">
        <v>120000</v>
      </c>
      <c r="K128" s="168">
        <f>ROUND(E128*J128,2)</f>
        <v>120000</v>
      </c>
      <c r="L128" s="168">
        <v>21</v>
      </c>
      <c r="M128" s="168">
        <f>G128*(1+L128/100)</f>
        <v>0</v>
      </c>
      <c r="N128" s="159">
        <v>0</v>
      </c>
      <c r="O128" s="159">
        <f>ROUND(E128*N128,5)</f>
        <v>0</v>
      </c>
      <c r="P128" s="159">
        <v>0</v>
      </c>
      <c r="Q128" s="159">
        <f>ROUND(E128*P128,5)</f>
        <v>0</v>
      </c>
      <c r="R128" s="159"/>
      <c r="S128" s="159"/>
      <c r="T128" s="160">
        <v>0</v>
      </c>
      <c r="U128" s="159">
        <f>ROUND(E128*T128,2)</f>
        <v>0</v>
      </c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 t="s">
        <v>126</v>
      </c>
      <c r="AF128" s="149"/>
      <c r="AG128" s="149"/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x14ac:dyDescent="0.2">
      <c r="A129" s="151" t="s">
        <v>121</v>
      </c>
      <c r="B129" s="157" t="s">
        <v>68</v>
      </c>
      <c r="C129" s="187" t="s">
        <v>69</v>
      </c>
      <c r="D129" s="162"/>
      <c r="E129" s="167"/>
      <c r="F129" s="169"/>
      <c r="G129" s="169">
        <f>SUMIF(AE130:AE142,"&lt;&gt;NOR",G130:G142)</f>
        <v>0</v>
      </c>
      <c r="H129" s="169"/>
      <c r="I129" s="169">
        <f>SUM(I130:I142)</f>
        <v>17007.099999999999</v>
      </c>
      <c r="J129" s="169"/>
      <c r="K129" s="169">
        <f>SUM(K130:K142)</f>
        <v>42326.63</v>
      </c>
      <c r="L129" s="169"/>
      <c r="M129" s="169">
        <f>SUM(M130:M142)</f>
        <v>0</v>
      </c>
      <c r="N129" s="163"/>
      <c r="O129" s="163">
        <f>SUM(O130:O142)</f>
        <v>5.0769499999999992</v>
      </c>
      <c r="P129" s="163"/>
      <c r="Q129" s="163">
        <f>SUM(Q130:Q142)</f>
        <v>0</v>
      </c>
      <c r="R129" s="163"/>
      <c r="S129" s="163"/>
      <c r="T129" s="164"/>
      <c r="U129" s="163">
        <f>SUM(U130:U142)</f>
        <v>71.320000000000007</v>
      </c>
      <c r="AE129" t="s">
        <v>122</v>
      </c>
    </row>
    <row r="130" spans="1:60" outlineLevel="1" x14ac:dyDescent="0.2">
      <c r="A130" s="150">
        <v>47</v>
      </c>
      <c r="B130" s="156" t="s">
        <v>283</v>
      </c>
      <c r="C130" s="185" t="s">
        <v>284</v>
      </c>
      <c r="D130" s="158" t="s">
        <v>147</v>
      </c>
      <c r="E130" s="165">
        <v>43.631</v>
      </c>
      <c r="F130" s="168"/>
      <c r="G130" s="168">
        <f>F130*E130</f>
        <v>0</v>
      </c>
      <c r="H130" s="168">
        <v>72.430000000000007</v>
      </c>
      <c r="I130" s="168">
        <f>ROUND(E130*H130,2)</f>
        <v>3160.19</v>
      </c>
      <c r="J130" s="168">
        <v>99.07</v>
      </c>
      <c r="K130" s="168">
        <f>ROUND(E130*J130,2)</f>
        <v>4322.5200000000004</v>
      </c>
      <c r="L130" s="168">
        <v>21</v>
      </c>
      <c r="M130" s="168">
        <f>G130*(1+L130/100)</f>
        <v>0</v>
      </c>
      <c r="N130" s="159">
        <v>1.58E-3</v>
      </c>
      <c r="O130" s="159">
        <f>ROUND(E130*N130,5)</f>
        <v>6.8940000000000001E-2</v>
      </c>
      <c r="P130" s="159">
        <v>0</v>
      </c>
      <c r="Q130" s="159">
        <f>ROUND(E130*P130,5)</f>
        <v>0</v>
      </c>
      <c r="R130" s="159"/>
      <c r="S130" s="159"/>
      <c r="T130" s="160">
        <v>0.214</v>
      </c>
      <c r="U130" s="159">
        <f>ROUND(E130*T130,2)</f>
        <v>9.34</v>
      </c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 t="s">
        <v>126</v>
      </c>
      <c r="AF130" s="149"/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0"/>
      <c r="B131" s="156"/>
      <c r="C131" s="186" t="s">
        <v>285</v>
      </c>
      <c r="D131" s="161"/>
      <c r="E131" s="166">
        <v>11.766</v>
      </c>
      <c r="F131" s="168"/>
      <c r="G131" s="168"/>
      <c r="H131" s="168"/>
      <c r="I131" s="168"/>
      <c r="J131" s="168"/>
      <c r="K131" s="168"/>
      <c r="L131" s="168"/>
      <c r="M131" s="168"/>
      <c r="N131" s="159"/>
      <c r="O131" s="159"/>
      <c r="P131" s="159"/>
      <c r="Q131" s="159"/>
      <c r="R131" s="159"/>
      <c r="S131" s="159"/>
      <c r="T131" s="160"/>
      <c r="U131" s="15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 t="s">
        <v>128</v>
      </c>
      <c r="AF131" s="149">
        <v>0</v>
      </c>
      <c r="AG131" s="149"/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0"/>
      <c r="B132" s="156"/>
      <c r="C132" s="186" t="s">
        <v>286</v>
      </c>
      <c r="D132" s="161"/>
      <c r="E132" s="166">
        <v>14.295</v>
      </c>
      <c r="F132" s="168"/>
      <c r="G132" s="168"/>
      <c r="H132" s="168"/>
      <c r="I132" s="168"/>
      <c r="J132" s="168"/>
      <c r="K132" s="168"/>
      <c r="L132" s="168"/>
      <c r="M132" s="168"/>
      <c r="N132" s="159"/>
      <c r="O132" s="159"/>
      <c r="P132" s="159"/>
      <c r="Q132" s="159"/>
      <c r="R132" s="159"/>
      <c r="S132" s="159"/>
      <c r="T132" s="160"/>
      <c r="U132" s="15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 t="s">
        <v>128</v>
      </c>
      <c r="AF132" s="149">
        <v>0</v>
      </c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0"/>
      <c r="B133" s="156"/>
      <c r="C133" s="186" t="s">
        <v>287</v>
      </c>
      <c r="D133" s="161"/>
      <c r="E133" s="166">
        <v>17.57</v>
      </c>
      <c r="F133" s="168"/>
      <c r="G133" s="168"/>
      <c r="H133" s="168"/>
      <c r="I133" s="168"/>
      <c r="J133" s="168"/>
      <c r="K133" s="168"/>
      <c r="L133" s="168"/>
      <c r="M133" s="168"/>
      <c r="N133" s="159"/>
      <c r="O133" s="159"/>
      <c r="P133" s="159"/>
      <c r="Q133" s="159"/>
      <c r="R133" s="159"/>
      <c r="S133" s="159"/>
      <c r="T133" s="160"/>
      <c r="U133" s="15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 t="s">
        <v>128</v>
      </c>
      <c r="AF133" s="149">
        <v>0</v>
      </c>
      <c r="AG133" s="149"/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0">
        <v>48</v>
      </c>
      <c r="B134" s="156" t="s">
        <v>288</v>
      </c>
      <c r="C134" s="185" t="s">
        <v>289</v>
      </c>
      <c r="D134" s="158" t="s">
        <v>147</v>
      </c>
      <c r="E134" s="165">
        <v>260.42700000000002</v>
      </c>
      <c r="F134" s="168"/>
      <c r="G134" s="168">
        <f>F134*E134</f>
        <v>0</v>
      </c>
      <c r="H134" s="168">
        <v>0.04</v>
      </c>
      <c r="I134" s="168">
        <f>ROUND(E134*H134,2)</f>
        <v>10.42</v>
      </c>
      <c r="J134" s="168">
        <v>70.86</v>
      </c>
      <c r="K134" s="168">
        <f>ROUND(E134*J134,2)</f>
        <v>18453.86</v>
      </c>
      <c r="L134" s="168">
        <v>21</v>
      </c>
      <c r="M134" s="168">
        <f>G134*(1+L134/100)</f>
        <v>0</v>
      </c>
      <c r="N134" s="159">
        <v>1.8380000000000001E-2</v>
      </c>
      <c r="O134" s="159">
        <f>ROUND(E134*N134,5)</f>
        <v>4.7866499999999998</v>
      </c>
      <c r="P134" s="159">
        <v>0</v>
      </c>
      <c r="Q134" s="159">
        <f>ROUND(E134*P134,5)</f>
        <v>0</v>
      </c>
      <c r="R134" s="159"/>
      <c r="S134" s="159"/>
      <c r="T134" s="160">
        <v>0.13</v>
      </c>
      <c r="U134" s="159">
        <f>ROUND(E134*T134,2)</f>
        <v>33.86</v>
      </c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 t="s">
        <v>126</v>
      </c>
      <c r="AF134" s="149"/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0"/>
      <c r="B135" s="156"/>
      <c r="C135" s="186" t="s">
        <v>290</v>
      </c>
      <c r="D135" s="161"/>
      <c r="E135" s="166">
        <v>56.706000000000003</v>
      </c>
      <c r="F135" s="168"/>
      <c r="G135" s="168"/>
      <c r="H135" s="168"/>
      <c r="I135" s="168"/>
      <c r="J135" s="168"/>
      <c r="K135" s="168"/>
      <c r="L135" s="168"/>
      <c r="M135" s="168"/>
      <c r="N135" s="159"/>
      <c r="O135" s="159"/>
      <c r="P135" s="159"/>
      <c r="Q135" s="159"/>
      <c r="R135" s="159"/>
      <c r="S135" s="159"/>
      <c r="T135" s="160"/>
      <c r="U135" s="15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 t="s">
        <v>128</v>
      </c>
      <c r="AF135" s="149">
        <v>0</v>
      </c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0"/>
      <c r="B136" s="156"/>
      <c r="C136" s="186" t="s">
        <v>291</v>
      </c>
      <c r="D136" s="161"/>
      <c r="E136" s="166">
        <v>89.7</v>
      </c>
      <c r="F136" s="168"/>
      <c r="G136" s="168"/>
      <c r="H136" s="168"/>
      <c r="I136" s="168"/>
      <c r="J136" s="168"/>
      <c r="K136" s="168"/>
      <c r="L136" s="168"/>
      <c r="M136" s="168"/>
      <c r="N136" s="159"/>
      <c r="O136" s="159"/>
      <c r="P136" s="159"/>
      <c r="Q136" s="159"/>
      <c r="R136" s="159"/>
      <c r="S136" s="159"/>
      <c r="T136" s="160"/>
      <c r="U136" s="15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 t="s">
        <v>128</v>
      </c>
      <c r="AF136" s="149">
        <v>0</v>
      </c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0"/>
      <c r="B137" s="156"/>
      <c r="C137" s="186" t="s">
        <v>292</v>
      </c>
      <c r="D137" s="161"/>
      <c r="E137" s="166">
        <v>53.070999999999998</v>
      </c>
      <c r="F137" s="168"/>
      <c r="G137" s="168"/>
      <c r="H137" s="168"/>
      <c r="I137" s="168"/>
      <c r="J137" s="168"/>
      <c r="K137" s="168"/>
      <c r="L137" s="168"/>
      <c r="M137" s="168"/>
      <c r="N137" s="159"/>
      <c r="O137" s="159"/>
      <c r="P137" s="159"/>
      <c r="Q137" s="159"/>
      <c r="R137" s="159"/>
      <c r="S137" s="159"/>
      <c r="T137" s="160"/>
      <c r="U137" s="15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 t="s">
        <v>128</v>
      </c>
      <c r="AF137" s="149">
        <v>0</v>
      </c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0"/>
      <c r="B138" s="156"/>
      <c r="C138" s="186" t="s">
        <v>293</v>
      </c>
      <c r="D138" s="161"/>
      <c r="E138" s="166">
        <v>60.95</v>
      </c>
      <c r="F138" s="168"/>
      <c r="G138" s="168"/>
      <c r="H138" s="168"/>
      <c r="I138" s="168"/>
      <c r="J138" s="168"/>
      <c r="K138" s="168"/>
      <c r="L138" s="168"/>
      <c r="M138" s="168"/>
      <c r="N138" s="159"/>
      <c r="O138" s="159"/>
      <c r="P138" s="159"/>
      <c r="Q138" s="159"/>
      <c r="R138" s="159"/>
      <c r="S138" s="159"/>
      <c r="T138" s="160"/>
      <c r="U138" s="159"/>
      <c r="V138" s="149"/>
      <c r="W138" s="149"/>
      <c r="X138" s="149"/>
      <c r="Y138" s="149"/>
      <c r="Z138" s="149"/>
      <c r="AA138" s="149"/>
      <c r="AB138" s="149"/>
      <c r="AC138" s="149"/>
      <c r="AD138" s="149"/>
      <c r="AE138" s="149" t="s">
        <v>128</v>
      </c>
      <c r="AF138" s="149">
        <v>0</v>
      </c>
      <c r="AG138" s="149"/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0">
        <v>49</v>
      </c>
      <c r="B139" s="156" t="s">
        <v>294</v>
      </c>
      <c r="C139" s="185" t="s">
        <v>295</v>
      </c>
      <c r="D139" s="158" t="s">
        <v>147</v>
      </c>
      <c r="E139" s="165">
        <v>260.42700000000002</v>
      </c>
      <c r="F139" s="168"/>
      <c r="G139" s="168">
        <f t="shared" ref="G139:G141" si="7">F139*E139</f>
        <v>0</v>
      </c>
      <c r="H139" s="168">
        <v>0</v>
      </c>
      <c r="I139" s="168">
        <f>ROUND(E139*H139,2)</f>
        <v>0</v>
      </c>
      <c r="J139" s="168">
        <v>57.9</v>
      </c>
      <c r="K139" s="168">
        <f>ROUND(E139*J139,2)</f>
        <v>15078.72</v>
      </c>
      <c r="L139" s="168">
        <v>21</v>
      </c>
      <c r="M139" s="168">
        <f>G139*(1+L139/100)</f>
        <v>0</v>
      </c>
      <c r="N139" s="159">
        <v>0</v>
      </c>
      <c r="O139" s="159">
        <f>ROUND(E139*N139,5)</f>
        <v>0</v>
      </c>
      <c r="P139" s="159">
        <v>0</v>
      </c>
      <c r="Q139" s="159">
        <f>ROUND(E139*P139,5)</f>
        <v>0</v>
      </c>
      <c r="R139" s="159"/>
      <c r="S139" s="159"/>
      <c r="T139" s="160">
        <v>0.10199999999999999</v>
      </c>
      <c r="U139" s="159">
        <f>ROUND(E139*T139,2)</f>
        <v>26.56</v>
      </c>
      <c r="V139" s="149"/>
      <c r="W139" s="149"/>
      <c r="X139" s="149"/>
      <c r="Y139" s="149"/>
      <c r="Z139" s="149"/>
      <c r="AA139" s="149"/>
      <c r="AB139" s="149"/>
      <c r="AC139" s="149"/>
      <c r="AD139" s="149"/>
      <c r="AE139" s="149" t="s">
        <v>126</v>
      </c>
      <c r="AF139" s="149"/>
      <c r="AG139" s="149"/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0">
        <v>50</v>
      </c>
      <c r="B140" s="156" t="s">
        <v>296</v>
      </c>
      <c r="C140" s="185" t="s">
        <v>297</v>
      </c>
      <c r="D140" s="158" t="s">
        <v>147</v>
      </c>
      <c r="E140" s="165">
        <v>260.42700000000002</v>
      </c>
      <c r="F140" s="168"/>
      <c r="G140" s="168">
        <f t="shared" si="7"/>
        <v>0</v>
      </c>
      <c r="H140" s="168">
        <v>53.13</v>
      </c>
      <c r="I140" s="168">
        <f>ROUND(E140*H140,2)</f>
        <v>13836.49</v>
      </c>
      <c r="J140" s="168">
        <v>2.769999999999996</v>
      </c>
      <c r="K140" s="168">
        <f>ROUND(E140*J140,2)</f>
        <v>721.38</v>
      </c>
      <c r="L140" s="168">
        <v>21</v>
      </c>
      <c r="M140" s="168">
        <f>G140*(1+L140/100)</f>
        <v>0</v>
      </c>
      <c r="N140" s="159">
        <v>8.4999999999999995E-4</v>
      </c>
      <c r="O140" s="159">
        <f>ROUND(E140*N140,5)</f>
        <v>0.22136</v>
      </c>
      <c r="P140" s="159">
        <v>0</v>
      </c>
      <c r="Q140" s="159">
        <f>ROUND(E140*P140,5)</f>
        <v>0</v>
      </c>
      <c r="R140" s="159"/>
      <c r="S140" s="159"/>
      <c r="T140" s="160">
        <v>6.0000000000000001E-3</v>
      </c>
      <c r="U140" s="159">
        <f>ROUND(E140*T140,2)</f>
        <v>1.56</v>
      </c>
      <c r="V140" s="149"/>
      <c r="W140" s="149"/>
      <c r="X140" s="149"/>
      <c r="Y140" s="149"/>
      <c r="Z140" s="149"/>
      <c r="AA140" s="149"/>
      <c r="AB140" s="149"/>
      <c r="AC140" s="149"/>
      <c r="AD140" s="149"/>
      <c r="AE140" s="149" t="s">
        <v>126</v>
      </c>
      <c r="AF140" s="149"/>
      <c r="AG140" s="149"/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22.5" outlineLevel="1" x14ac:dyDescent="0.2">
      <c r="A141" s="150">
        <v>51</v>
      </c>
      <c r="B141" s="156" t="s">
        <v>298</v>
      </c>
      <c r="C141" s="185" t="s">
        <v>299</v>
      </c>
      <c r="D141" s="158" t="s">
        <v>300</v>
      </c>
      <c r="E141" s="165">
        <v>20.834160000000001</v>
      </c>
      <c r="F141" s="168"/>
      <c r="G141" s="168">
        <f t="shared" si="7"/>
        <v>0</v>
      </c>
      <c r="H141" s="168">
        <v>0</v>
      </c>
      <c r="I141" s="168">
        <f>ROUND(E141*H141,2)</f>
        <v>0</v>
      </c>
      <c r="J141" s="168">
        <v>180</v>
      </c>
      <c r="K141" s="168">
        <f>ROUND(E141*J141,2)</f>
        <v>3750.15</v>
      </c>
      <c r="L141" s="168">
        <v>21</v>
      </c>
      <c r="M141" s="168">
        <f>G141*(1+L141/100)</f>
        <v>0</v>
      </c>
      <c r="N141" s="159">
        <v>0</v>
      </c>
      <c r="O141" s="159">
        <f>ROUND(E141*N141,5)</f>
        <v>0</v>
      </c>
      <c r="P141" s="159">
        <v>0</v>
      </c>
      <c r="Q141" s="159">
        <f>ROUND(E141*P141,5)</f>
        <v>0</v>
      </c>
      <c r="R141" s="159"/>
      <c r="S141" s="159"/>
      <c r="T141" s="160">
        <v>0</v>
      </c>
      <c r="U141" s="159">
        <f>ROUND(E141*T141,2)</f>
        <v>0</v>
      </c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 t="s">
        <v>126</v>
      </c>
      <c r="AF141" s="149"/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0"/>
      <c r="B142" s="156"/>
      <c r="C142" s="186" t="s">
        <v>301</v>
      </c>
      <c r="D142" s="161"/>
      <c r="E142" s="166">
        <v>20.834160000000001</v>
      </c>
      <c r="F142" s="168"/>
      <c r="G142" s="168"/>
      <c r="H142" s="168"/>
      <c r="I142" s="168"/>
      <c r="J142" s="168"/>
      <c r="K142" s="168"/>
      <c r="L142" s="168"/>
      <c r="M142" s="168"/>
      <c r="N142" s="159"/>
      <c r="O142" s="159"/>
      <c r="P142" s="159"/>
      <c r="Q142" s="159"/>
      <c r="R142" s="159"/>
      <c r="S142" s="159"/>
      <c r="T142" s="160"/>
      <c r="U142" s="15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 t="s">
        <v>128</v>
      </c>
      <c r="AF142" s="149">
        <v>0</v>
      </c>
      <c r="AG142" s="149"/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51" t="s">
        <v>121</v>
      </c>
      <c r="B143" s="157" t="s">
        <v>70</v>
      </c>
      <c r="C143" s="187" t="s">
        <v>71</v>
      </c>
      <c r="D143" s="162"/>
      <c r="E143" s="167"/>
      <c r="F143" s="169"/>
      <c r="G143" s="169">
        <f>SUMIF(AE144:AE150,"&lt;&gt;NOR",G144:G150)</f>
        <v>0</v>
      </c>
      <c r="H143" s="169"/>
      <c r="I143" s="169">
        <f>SUM(I144:I150)</f>
        <v>1369.92</v>
      </c>
      <c r="J143" s="169"/>
      <c r="K143" s="169">
        <f>SUM(K144:K150)</f>
        <v>25025.290000000005</v>
      </c>
      <c r="L143" s="169"/>
      <c r="M143" s="169">
        <f>SUM(M144:M150)</f>
        <v>0</v>
      </c>
      <c r="N143" s="163"/>
      <c r="O143" s="163">
        <f>SUM(O144:O150)</f>
        <v>2.2199999999999998E-2</v>
      </c>
      <c r="P143" s="163"/>
      <c r="Q143" s="163">
        <f>SUM(Q144:Q150)</f>
        <v>0</v>
      </c>
      <c r="R143" s="163"/>
      <c r="S143" s="163"/>
      <c r="T143" s="164"/>
      <c r="U143" s="163">
        <f>SUM(U144:U150)</f>
        <v>52.05</v>
      </c>
      <c r="AE143" t="s">
        <v>122</v>
      </c>
    </row>
    <row r="144" spans="1:60" outlineLevel="1" x14ac:dyDescent="0.2">
      <c r="A144" s="150">
        <v>52</v>
      </c>
      <c r="B144" s="156" t="s">
        <v>302</v>
      </c>
      <c r="C144" s="185" t="s">
        <v>303</v>
      </c>
      <c r="D144" s="158" t="s">
        <v>147</v>
      </c>
      <c r="E144" s="165">
        <v>167.21</v>
      </c>
      <c r="F144" s="168"/>
      <c r="G144" s="168">
        <f>F144*E144</f>
        <v>0</v>
      </c>
      <c r="H144" s="168">
        <v>1.59</v>
      </c>
      <c r="I144" s="168">
        <f>ROUND(E144*H144,2)</f>
        <v>265.86</v>
      </c>
      <c r="J144" s="168">
        <v>129.41</v>
      </c>
      <c r="K144" s="168">
        <f>ROUND(E144*J144,2)</f>
        <v>21638.65</v>
      </c>
      <c r="L144" s="168">
        <v>21</v>
      </c>
      <c r="M144" s="168">
        <f>G144*(1+L144/100)</f>
        <v>0</v>
      </c>
      <c r="N144" s="159">
        <v>4.0000000000000003E-5</v>
      </c>
      <c r="O144" s="159">
        <f>ROUND(E144*N144,5)</f>
        <v>6.6899999999999998E-3</v>
      </c>
      <c r="P144" s="159">
        <v>0</v>
      </c>
      <c r="Q144" s="159">
        <f>ROUND(E144*P144,5)</f>
        <v>0</v>
      </c>
      <c r="R144" s="159"/>
      <c r="S144" s="159"/>
      <c r="T144" s="160">
        <v>0.308</v>
      </c>
      <c r="U144" s="159">
        <f>ROUND(E144*T144,2)</f>
        <v>51.5</v>
      </c>
      <c r="V144" s="149"/>
      <c r="W144" s="149"/>
      <c r="X144" s="149"/>
      <c r="Y144" s="149"/>
      <c r="Z144" s="149"/>
      <c r="AA144" s="149"/>
      <c r="AB144" s="149"/>
      <c r="AC144" s="149"/>
      <c r="AD144" s="149"/>
      <c r="AE144" s="149" t="s">
        <v>126</v>
      </c>
      <c r="AF144" s="149"/>
      <c r="AG144" s="149"/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0"/>
      <c r="B145" s="156"/>
      <c r="C145" s="186" t="s">
        <v>304</v>
      </c>
      <c r="D145" s="161"/>
      <c r="E145" s="166">
        <v>167.21</v>
      </c>
      <c r="F145" s="168"/>
      <c r="G145" s="168"/>
      <c r="H145" s="168"/>
      <c r="I145" s="168"/>
      <c r="J145" s="168"/>
      <c r="K145" s="168"/>
      <c r="L145" s="168"/>
      <c r="M145" s="168"/>
      <c r="N145" s="159"/>
      <c r="O145" s="159"/>
      <c r="P145" s="159"/>
      <c r="Q145" s="159"/>
      <c r="R145" s="159"/>
      <c r="S145" s="159"/>
      <c r="T145" s="160"/>
      <c r="U145" s="15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 t="s">
        <v>128</v>
      </c>
      <c r="AF145" s="149">
        <v>0</v>
      </c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0">
        <v>53</v>
      </c>
      <c r="B146" s="156" t="s">
        <v>305</v>
      </c>
      <c r="C146" s="185" t="s">
        <v>306</v>
      </c>
      <c r="D146" s="158" t="s">
        <v>197</v>
      </c>
      <c r="E146" s="165">
        <v>1</v>
      </c>
      <c r="F146" s="168"/>
      <c r="G146" s="168">
        <f t="shared" ref="G146:G150" si="8">F146*E146</f>
        <v>0</v>
      </c>
      <c r="H146" s="168">
        <v>15.06</v>
      </c>
      <c r="I146" s="168">
        <f>ROUND(E146*H146,2)</f>
        <v>15.06</v>
      </c>
      <c r="J146" s="168">
        <v>72.739999999999995</v>
      </c>
      <c r="K146" s="168">
        <f>ROUND(E146*J146,2)</f>
        <v>72.739999999999995</v>
      </c>
      <c r="L146" s="168">
        <v>21</v>
      </c>
      <c r="M146" s="168">
        <f>G146*(1+L146/100)</f>
        <v>0</v>
      </c>
      <c r="N146" s="159">
        <v>1.0000000000000001E-5</v>
      </c>
      <c r="O146" s="159">
        <f>ROUND(E146*N146,5)</f>
        <v>1.0000000000000001E-5</v>
      </c>
      <c r="P146" s="159">
        <v>0</v>
      </c>
      <c r="Q146" s="159">
        <f>ROUND(E146*P146,5)</f>
        <v>0</v>
      </c>
      <c r="R146" s="159"/>
      <c r="S146" s="159"/>
      <c r="T146" s="160">
        <v>0.17</v>
      </c>
      <c r="U146" s="159">
        <f>ROUND(E146*T146,2)</f>
        <v>0.17</v>
      </c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 t="s">
        <v>126</v>
      </c>
      <c r="AF146" s="149"/>
      <c r="AG146" s="149"/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0">
        <v>54</v>
      </c>
      <c r="B147" s="156" t="s">
        <v>307</v>
      </c>
      <c r="C147" s="185" t="s">
        <v>308</v>
      </c>
      <c r="D147" s="158" t="s">
        <v>197</v>
      </c>
      <c r="E147" s="165">
        <v>1</v>
      </c>
      <c r="F147" s="168"/>
      <c r="G147" s="168">
        <f t="shared" si="8"/>
        <v>0</v>
      </c>
      <c r="H147" s="168">
        <v>1089</v>
      </c>
      <c r="I147" s="168">
        <f>ROUND(E147*H147,2)</f>
        <v>1089</v>
      </c>
      <c r="J147" s="168">
        <v>0</v>
      </c>
      <c r="K147" s="168">
        <f>ROUND(E147*J147,2)</f>
        <v>0</v>
      </c>
      <c r="L147" s="168">
        <v>21</v>
      </c>
      <c r="M147" s="168">
        <f>G147*(1+L147/100)</f>
        <v>0</v>
      </c>
      <c r="N147" s="159">
        <v>1.55E-2</v>
      </c>
      <c r="O147" s="159">
        <f>ROUND(E147*N147,5)</f>
        <v>1.55E-2</v>
      </c>
      <c r="P147" s="159">
        <v>0</v>
      </c>
      <c r="Q147" s="159">
        <f>ROUND(E147*P147,5)</f>
        <v>0</v>
      </c>
      <c r="R147" s="159"/>
      <c r="S147" s="159"/>
      <c r="T147" s="160">
        <v>0</v>
      </c>
      <c r="U147" s="159">
        <f>ROUND(E147*T147,2)</f>
        <v>0</v>
      </c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 t="s">
        <v>158</v>
      </c>
      <c r="AF147" s="149"/>
      <c r="AG147" s="149"/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0">
        <v>55</v>
      </c>
      <c r="B148" s="156" t="s">
        <v>309</v>
      </c>
      <c r="C148" s="185" t="s">
        <v>310</v>
      </c>
      <c r="D148" s="158" t="s">
        <v>197</v>
      </c>
      <c r="E148" s="165">
        <v>1</v>
      </c>
      <c r="F148" s="168"/>
      <c r="G148" s="168">
        <f t="shared" si="8"/>
        <v>0</v>
      </c>
      <c r="H148" s="168">
        <v>0</v>
      </c>
      <c r="I148" s="168">
        <f>ROUND(E148*H148,2)</f>
        <v>0</v>
      </c>
      <c r="J148" s="168">
        <v>97.4</v>
      </c>
      <c r="K148" s="168">
        <f>ROUND(E148*J148,2)</f>
        <v>97.4</v>
      </c>
      <c r="L148" s="168">
        <v>21</v>
      </c>
      <c r="M148" s="168">
        <f>G148*(1+L148/100)</f>
        <v>0</v>
      </c>
      <c r="N148" s="159">
        <v>0</v>
      </c>
      <c r="O148" s="159">
        <f>ROUND(E148*N148,5)</f>
        <v>0</v>
      </c>
      <c r="P148" s="159">
        <v>0</v>
      </c>
      <c r="Q148" s="159">
        <f>ROUND(E148*P148,5)</f>
        <v>0</v>
      </c>
      <c r="R148" s="159"/>
      <c r="S148" s="159"/>
      <c r="T148" s="160">
        <v>0.11890000000000001</v>
      </c>
      <c r="U148" s="159">
        <f>ROUND(E148*T148,2)</f>
        <v>0.12</v>
      </c>
      <c r="V148" s="149"/>
      <c r="W148" s="149"/>
      <c r="X148" s="149"/>
      <c r="Y148" s="149"/>
      <c r="Z148" s="149"/>
      <c r="AA148" s="149"/>
      <c r="AB148" s="149"/>
      <c r="AC148" s="149"/>
      <c r="AD148" s="149"/>
      <c r="AE148" s="149" t="s">
        <v>126</v>
      </c>
      <c r="AF148" s="149"/>
      <c r="AG148" s="149"/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0">
        <v>56</v>
      </c>
      <c r="B149" s="156" t="s">
        <v>311</v>
      </c>
      <c r="C149" s="185" t="s">
        <v>312</v>
      </c>
      <c r="D149" s="158" t="s">
        <v>197</v>
      </c>
      <c r="E149" s="165">
        <v>1</v>
      </c>
      <c r="F149" s="168"/>
      <c r="G149" s="168">
        <f t="shared" si="8"/>
        <v>0</v>
      </c>
      <c r="H149" s="168">
        <v>0</v>
      </c>
      <c r="I149" s="168">
        <f>ROUND(E149*H149,2)</f>
        <v>0</v>
      </c>
      <c r="J149" s="168">
        <v>216.5</v>
      </c>
      <c r="K149" s="168">
        <f>ROUND(E149*J149,2)</f>
        <v>216.5</v>
      </c>
      <c r="L149" s="168">
        <v>21</v>
      </c>
      <c r="M149" s="168">
        <f>G149*(1+L149/100)</f>
        <v>0</v>
      </c>
      <c r="N149" s="159">
        <v>0</v>
      </c>
      <c r="O149" s="159">
        <f>ROUND(E149*N149,5)</f>
        <v>0</v>
      </c>
      <c r="P149" s="159">
        <v>0</v>
      </c>
      <c r="Q149" s="159">
        <f>ROUND(E149*P149,5)</f>
        <v>0</v>
      </c>
      <c r="R149" s="159"/>
      <c r="S149" s="159"/>
      <c r="T149" s="160">
        <v>0.26419999999999999</v>
      </c>
      <c r="U149" s="159">
        <f>ROUND(E149*T149,2)</f>
        <v>0.26</v>
      </c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 t="s">
        <v>126</v>
      </c>
      <c r="AF149" s="149"/>
      <c r="AG149" s="149"/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22.5" outlineLevel="1" x14ac:dyDescent="0.2">
      <c r="A150" s="150">
        <v>57</v>
      </c>
      <c r="B150" s="156" t="s">
        <v>313</v>
      </c>
      <c r="C150" s="185" t="s">
        <v>314</v>
      </c>
      <c r="D150" s="158" t="s">
        <v>280</v>
      </c>
      <c r="E150" s="165">
        <v>1</v>
      </c>
      <c r="F150" s="168"/>
      <c r="G150" s="168">
        <f t="shared" si="8"/>
        <v>0</v>
      </c>
      <c r="H150" s="168">
        <v>0</v>
      </c>
      <c r="I150" s="168">
        <f>ROUND(E150*H150,2)</f>
        <v>0</v>
      </c>
      <c r="J150" s="168">
        <v>3000</v>
      </c>
      <c r="K150" s="168">
        <f>ROUND(E150*J150,2)</f>
        <v>3000</v>
      </c>
      <c r="L150" s="168">
        <v>21</v>
      </c>
      <c r="M150" s="168">
        <f>G150*(1+L150/100)</f>
        <v>0</v>
      </c>
      <c r="N150" s="159">
        <v>0</v>
      </c>
      <c r="O150" s="159">
        <f>ROUND(E150*N150,5)</f>
        <v>0</v>
      </c>
      <c r="P150" s="159">
        <v>0</v>
      </c>
      <c r="Q150" s="159">
        <f>ROUND(E150*P150,5)</f>
        <v>0</v>
      </c>
      <c r="R150" s="159"/>
      <c r="S150" s="159"/>
      <c r="T150" s="160">
        <v>0</v>
      </c>
      <c r="U150" s="159">
        <f>ROUND(E150*T150,2)</f>
        <v>0</v>
      </c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 t="s">
        <v>126</v>
      </c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51" t="s">
        <v>121</v>
      </c>
      <c r="B151" s="157" t="s">
        <v>72</v>
      </c>
      <c r="C151" s="187" t="s">
        <v>73</v>
      </c>
      <c r="D151" s="162"/>
      <c r="E151" s="167"/>
      <c r="F151" s="169"/>
      <c r="G151" s="169">
        <f>SUMIF(AE152:AE174,"&lt;&gt;NOR",G152:G174)</f>
        <v>0</v>
      </c>
      <c r="H151" s="169"/>
      <c r="I151" s="169">
        <f>SUM(I152:I174)</f>
        <v>3002.5699999999997</v>
      </c>
      <c r="J151" s="169"/>
      <c r="K151" s="169">
        <f>SUM(K152:K174)</f>
        <v>63564.640000000007</v>
      </c>
      <c r="L151" s="169"/>
      <c r="M151" s="169">
        <f>SUM(M152:M174)</f>
        <v>0</v>
      </c>
      <c r="N151" s="163"/>
      <c r="O151" s="163">
        <f>SUM(O152:O174)</f>
        <v>0.10292000000000001</v>
      </c>
      <c r="P151" s="163"/>
      <c r="Q151" s="163">
        <f>SUM(Q152:Q174)</f>
        <v>125.04257999999999</v>
      </c>
      <c r="R151" s="163"/>
      <c r="S151" s="163"/>
      <c r="T151" s="164"/>
      <c r="U151" s="163">
        <f>SUM(U152:U174)</f>
        <v>112.9</v>
      </c>
      <c r="AE151" t="s">
        <v>122</v>
      </c>
    </row>
    <row r="152" spans="1:60" ht="22.5" outlineLevel="1" x14ac:dyDescent="0.2">
      <c r="A152" s="150">
        <v>58</v>
      </c>
      <c r="B152" s="156" t="s">
        <v>315</v>
      </c>
      <c r="C152" s="185" t="s">
        <v>316</v>
      </c>
      <c r="D152" s="158" t="s">
        <v>125</v>
      </c>
      <c r="E152" s="165">
        <v>69.071020000000004</v>
      </c>
      <c r="F152" s="168"/>
      <c r="G152" s="168">
        <f>F152*E152</f>
        <v>0</v>
      </c>
      <c r="H152" s="168">
        <v>37.33</v>
      </c>
      <c r="I152" s="168">
        <f>ROUND(E152*H152,2)</f>
        <v>2578.42</v>
      </c>
      <c r="J152" s="168">
        <v>871.67</v>
      </c>
      <c r="K152" s="168">
        <f>ROUND(E152*J152,2)</f>
        <v>60207.14</v>
      </c>
      <c r="L152" s="168">
        <v>21</v>
      </c>
      <c r="M152" s="168">
        <f>G152*(1+L152/100)</f>
        <v>0</v>
      </c>
      <c r="N152" s="159">
        <v>1.2800000000000001E-3</v>
      </c>
      <c r="O152" s="159">
        <f>ROUND(E152*N152,5)</f>
        <v>8.8410000000000002E-2</v>
      </c>
      <c r="P152" s="159">
        <v>1.8</v>
      </c>
      <c r="Q152" s="159">
        <f>ROUND(E152*P152,5)</f>
        <v>124.32783999999999</v>
      </c>
      <c r="R152" s="159"/>
      <c r="S152" s="159"/>
      <c r="T152" s="160">
        <v>1.52</v>
      </c>
      <c r="U152" s="159">
        <f>ROUND(E152*T152,2)</f>
        <v>104.99</v>
      </c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 t="s">
        <v>126</v>
      </c>
      <c r="AF152" s="149"/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0"/>
      <c r="B153" s="156"/>
      <c r="C153" s="186" t="s">
        <v>317</v>
      </c>
      <c r="D153" s="161"/>
      <c r="E153" s="166">
        <v>31.907232</v>
      </c>
      <c r="F153" s="168"/>
      <c r="G153" s="168"/>
      <c r="H153" s="168"/>
      <c r="I153" s="168"/>
      <c r="J153" s="168"/>
      <c r="K153" s="168"/>
      <c r="L153" s="168"/>
      <c r="M153" s="168"/>
      <c r="N153" s="159"/>
      <c r="O153" s="159"/>
      <c r="P153" s="159"/>
      <c r="Q153" s="159"/>
      <c r="R153" s="159"/>
      <c r="S153" s="159"/>
      <c r="T153" s="160"/>
      <c r="U153" s="159"/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 t="s">
        <v>128</v>
      </c>
      <c r="AF153" s="149">
        <v>0</v>
      </c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0"/>
      <c r="B154" s="156"/>
      <c r="C154" s="186" t="s">
        <v>318</v>
      </c>
      <c r="D154" s="161"/>
      <c r="E154" s="166">
        <v>26.744399999999999</v>
      </c>
      <c r="F154" s="168"/>
      <c r="G154" s="168"/>
      <c r="H154" s="168"/>
      <c r="I154" s="168"/>
      <c r="J154" s="168"/>
      <c r="K154" s="168"/>
      <c r="L154" s="168"/>
      <c r="M154" s="168"/>
      <c r="N154" s="159"/>
      <c r="O154" s="159"/>
      <c r="P154" s="159"/>
      <c r="Q154" s="159"/>
      <c r="R154" s="159"/>
      <c r="S154" s="159"/>
      <c r="T154" s="160"/>
      <c r="U154" s="15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 t="s">
        <v>128</v>
      </c>
      <c r="AF154" s="149">
        <v>0</v>
      </c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0"/>
      <c r="B155" s="156"/>
      <c r="C155" s="186" t="s">
        <v>319</v>
      </c>
      <c r="D155" s="161"/>
      <c r="E155" s="166">
        <v>0.9185025</v>
      </c>
      <c r="F155" s="168"/>
      <c r="G155" s="168"/>
      <c r="H155" s="168"/>
      <c r="I155" s="168"/>
      <c r="J155" s="168"/>
      <c r="K155" s="168"/>
      <c r="L155" s="168"/>
      <c r="M155" s="168"/>
      <c r="N155" s="159"/>
      <c r="O155" s="159"/>
      <c r="P155" s="159"/>
      <c r="Q155" s="159"/>
      <c r="R155" s="159"/>
      <c r="S155" s="159"/>
      <c r="T155" s="160"/>
      <c r="U155" s="159"/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 t="s">
        <v>128</v>
      </c>
      <c r="AF155" s="149">
        <v>0</v>
      </c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0"/>
      <c r="B156" s="156"/>
      <c r="C156" s="186" t="s">
        <v>320</v>
      </c>
      <c r="D156" s="161"/>
      <c r="E156" s="166">
        <v>1.2192375</v>
      </c>
      <c r="F156" s="168"/>
      <c r="G156" s="168"/>
      <c r="H156" s="168"/>
      <c r="I156" s="168"/>
      <c r="J156" s="168"/>
      <c r="K156" s="168"/>
      <c r="L156" s="168"/>
      <c r="M156" s="168"/>
      <c r="N156" s="159"/>
      <c r="O156" s="159"/>
      <c r="P156" s="159"/>
      <c r="Q156" s="159"/>
      <c r="R156" s="159"/>
      <c r="S156" s="159"/>
      <c r="T156" s="160"/>
      <c r="U156" s="15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 t="s">
        <v>128</v>
      </c>
      <c r="AF156" s="149">
        <v>0</v>
      </c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0"/>
      <c r="B157" s="156"/>
      <c r="C157" s="186" t="s">
        <v>321</v>
      </c>
      <c r="D157" s="161"/>
      <c r="E157" s="166">
        <v>0.33825</v>
      </c>
      <c r="F157" s="168"/>
      <c r="G157" s="168"/>
      <c r="H157" s="168"/>
      <c r="I157" s="168"/>
      <c r="J157" s="168"/>
      <c r="K157" s="168"/>
      <c r="L157" s="168"/>
      <c r="M157" s="168"/>
      <c r="N157" s="159"/>
      <c r="O157" s="159"/>
      <c r="P157" s="159"/>
      <c r="Q157" s="159"/>
      <c r="R157" s="159"/>
      <c r="S157" s="159"/>
      <c r="T157" s="160"/>
      <c r="U157" s="15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 t="s">
        <v>128</v>
      </c>
      <c r="AF157" s="149">
        <v>0</v>
      </c>
      <c r="AG157" s="149"/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0"/>
      <c r="B158" s="156"/>
      <c r="C158" s="186" t="s">
        <v>322</v>
      </c>
      <c r="D158" s="161"/>
      <c r="E158" s="166">
        <v>-11.134</v>
      </c>
      <c r="F158" s="168"/>
      <c r="G158" s="168"/>
      <c r="H158" s="168"/>
      <c r="I158" s="168"/>
      <c r="J158" s="168"/>
      <c r="K158" s="168"/>
      <c r="L158" s="168"/>
      <c r="M158" s="168"/>
      <c r="N158" s="159"/>
      <c r="O158" s="159"/>
      <c r="P158" s="159"/>
      <c r="Q158" s="159"/>
      <c r="R158" s="159"/>
      <c r="S158" s="159"/>
      <c r="T158" s="160"/>
      <c r="U158" s="15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 t="s">
        <v>128</v>
      </c>
      <c r="AF158" s="149">
        <v>0</v>
      </c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0"/>
      <c r="B159" s="156"/>
      <c r="C159" s="186" t="s">
        <v>323</v>
      </c>
      <c r="D159" s="161"/>
      <c r="E159" s="166">
        <v>7.4464319999999997</v>
      </c>
      <c r="F159" s="168"/>
      <c r="G159" s="168"/>
      <c r="H159" s="168"/>
      <c r="I159" s="168"/>
      <c r="J159" s="168"/>
      <c r="K159" s="168"/>
      <c r="L159" s="168"/>
      <c r="M159" s="168"/>
      <c r="N159" s="159"/>
      <c r="O159" s="159"/>
      <c r="P159" s="159"/>
      <c r="Q159" s="159"/>
      <c r="R159" s="159"/>
      <c r="S159" s="159"/>
      <c r="T159" s="160"/>
      <c r="U159" s="159"/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 t="s">
        <v>128</v>
      </c>
      <c r="AF159" s="149">
        <v>0</v>
      </c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0"/>
      <c r="B160" s="156"/>
      <c r="C160" s="186" t="s">
        <v>324</v>
      </c>
      <c r="D160" s="161"/>
      <c r="E160" s="166">
        <v>3.1940759999999999</v>
      </c>
      <c r="F160" s="168"/>
      <c r="G160" s="168"/>
      <c r="H160" s="168"/>
      <c r="I160" s="168"/>
      <c r="J160" s="168"/>
      <c r="K160" s="168"/>
      <c r="L160" s="168"/>
      <c r="M160" s="168"/>
      <c r="N160" s="159"/>
      <c r="O160" s="159"/>
      <c r="P160" s="159"/>
      <c r="Q160" s="159"/>
      <c r="R160" s="159"/>
      <c r="S160" s="159"/>
      <c r="T160" s="160"/>
      <c r="U160" s="15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 t="s">
        <v>128</v>
      </c>
      <c r="AF160" s="149">
        <v>0</v>
      </c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22.5" outlineLevel="1" x14ac:dyDescent="0.2">
      <c r="A161" s="150"/>
      <c r="B161" s="156"/>
      <c r="C161" s="186" t="s">
        <v>325</v>
      </c>
      <c r="D161" s="161"/>
      <c r="E161" s="166">
        <v>0.82655999999999996</v>
      </c>
      <c r="F161" s="168"/>
      <c r="G161" s="168"/>
      <c r="H161" s="168"/>
      <c r="I161" s="168"/>
      <c r="J161" s="168"/>
      <c r="K161" s="168"/>
      <c r="L161" s="168"/>
      <c r="M161" s="168"/>
      <c r="N161" s="159"/>
      <c r="O161" s="159"/>
      <c r="P161" s="159"/>
      <c r="Q161" s="159"/>
      <c r="R161" s="159"/>
      <c r="S161" s="159"/>
      <c r="T161" s="160"/>
      <c r="U161" s="15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 t="s">
        <v>128</v>
      </c>
      <c r="AF161" s="149">
        <v>0</v>
      </c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0"/>
      <c r="B162" s="156"/>
      <c r="C162" s="186" t="s">
        <v>326</v>
      </c>
      <c r="D162" s="161"/>
      <c r="E162" s="166">
        <v>8.2385999999999999</v>
      </c>
      <c r="F162" s="168"/>
      <c r="G162" s="168"/>
      <c r="H162" s="168"/>
      <c r="I162" s="168"/>
      <c r="J162" s="168"/>
      <c r="K162" s="168"/>
      <c r="L162" s="168"/>
      <c r="M162" s="168"/>
      <c r="N162" s="159"/>
      <c r="O162" s="159"/>
      <c r="P162" s="159"/>
      <c r="Q162" s="159"/>
      <c r="R162" s="159"/>
      <c r="S162" s="159"/>
      <c r="T162" s="160"/>
      <c r="U162" s="159"/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 t="s">
        <v>128</v>
      </c>
      <c r="AF162" s="149">
        <v>0</v>
      </c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0"/>
      <c r="B163" s="156"/>
      <c r="C163" s="186" t="s">
        <v>327</v>
      </c>
      <c r="D163" s="161"/>
      <c r="E163" s="166">
        <v>-4.4082699999999999</v>
      </c>
      <c r="F163" s="168"/>
      <c r="G163" s="168"/>
      <c r="H163" s="168"/>
      <c r="I163" s="168"/>
      <c r="J163" s="168"/>
      <c r="K163" s="168"/>
      <c r="L163" s="168"/>
      <c r="M163" s="168"/>
      <c r="N163" s="159"/>
      <c r="O163" s="159"/>
      <c r="P163" s="159"/>
      <c r="Q163" s="159"/>
      <c r="R163" s="159"/>
      <c r="S163" s="159"/>
      <c r="T163" s="160"/>
      <c r="U163" s="15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 t="s">
        <v>128</v>
      </c>
      <c r="AF163" s="149">
        <v>0</v>
      </c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0"/>
      <c r="B164" s="156"/>
      <c r="C164" s="186" t="s">
        <v>328</v>
      </c>
      <c r="D164" s="161"/>
      <c r="E164" s="166">
        <v>3.78</v>
      </c>
      <c r="F164" s="168"/>
      <c r="G164" s="168"/>
      <c r="H164" s="168"/>
      <c r="I164" s="168"/>
      <c r="J164" s="168"/>
      <c r="K164" s="168"/>
      <c r="L164" s="168"/>
      <c r="M164" s="168"/>
      <c r="N164" s="159"/>
      <c r="O164" s="159"/>
      <c r="P164" s="159"/>
      <c r="Q164" s="159"/>
      <c r="R164" s="159"/>
      <c r="S164" s="159"/>
      <c r="T164" s="160"/>
      <c r="U164" s="15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 t="s">
        <v>128</v>
      </c>
      <c r="AF164" s="149">
        <v>0</v>
      </c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0">
        <v>59</v>
      </c>
      <c r="B165" s="156" t="s">
        <v>329</v>
      </c>
      <c r="C165" s="185" t="s">
        <v>330</v>
      </c>
      <c r="D165" s="158" t="s">
        <v>197</v>
      </c>
      <c r="E165" s="165">
        <v>2</v>
      </c>
      <c r="F165" s="168"/>
      <c r="G165" s="168">
        <f>F165*E165</f>
        <v>0</v>
      </c>
      <c r="H165" s="168">
        <v>0</v>
      </c>
      <c r="I165" s="168">
        <f>ROUND(E165*H165,2)</f>
        <v>0</v>
      </c>
      <c r="J165" s="168">
        <v>33.4</v>
      </c>
      <c r="K165" s="168">
        <f>ROUND(E165*J165,2)</f>
        <v>66.8</v>
      </c>
      <c r="L165" s="168">
        <v>21</v>
      </c>
      <c r="M165" s="168">
        <f>G165*(1+L165/100)</f>
        <v>0</v>
      </c>
      <c r="N165" s="159">
        <v>0</v>
      </c>
      <c r="O165" s="159">
        <f>ROUND(E165*N165,5)</f>
        <v>0</v>
      </c>
      <c r="P165" s="159">
        <v>0</v>
      </c>
      <c r="Q165" s="159">
        <f>ROUND(E165*P165,5)</f>
        <v>0</v>
      </c>
      <c r="R165" s="159"/>
      <c r="S165" s="159"/>
      <c r="T165" s="160">
        <v>0.08</v>
      </c>
      <c r="U165" s="159">
        <f>ROUND(E165*T165,2)</f>
        <v>0.16</v>
      </c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 t="s">
        <v>126</v>
      </c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0"/>
      <c r="B166" s="156"/>
      <c r="C166" s="186" t="s">
        <v>331</v>
      </c>
      <c r="D166" s="161"/>
      <c r="E166" s="166">
        <v>1</v>
      </c>
      <c r="F166" s="168"/>
      <c r="G166" s="168"/>
      <c r="H166" s="168"/>
      <c r="I166" s="168"/>
      <c r="J166" s="168"/>
      <c r="K166" s="168"/>
      <c r="L166" s="168"/>
      <c r="M166" s="168"/>
      <c r="N166" s="159"/>
      <c r="O166" s="159"/>
      <c r="P166" s="159"/>
      <c r="Q166" s="159"/>
      <c r="R166" s="159"/>
      <c r="S166" s="159"/>
      <c r="T166" s="160"/>
      <c r="U166" s="15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 t="s">
        <v>128</v>
      </c>
      <c r="AF166" s="149">
        <v>0</v>
      </c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0"/>
      <c r="B167" s="156"/>
      <c r="C167" s="186" t="s">
        <v>332</v>
      </c>
      <c r="D167" s="161"/>
      <c r="E167" s="166">
        <v>1</v>
      </c>
      <c r="F167" s="168"/>
      <c r="G167" s="168"/>
      <c r="H167" s="168"/>
      <c r="I167" s="168"/>
      <c r="J167" s="168"/>
      <c r="K167" s="168"/>
      <c r="L167" s="168"/>
      <c r="M167" s="168"/>
      <c r="N167" s="159"/>
      <c r="O167" s="159"/>
      <c r="P167" s="159"/>
      <c r="Q167" s="159"/>
      <c r="R167" s="159"/>
      <c r="S167" s="159"/>
      <c r="T167" s="160"/>
      <c r="U167" s="15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 t="s">
        <v>128</v>
      </c>
      <c r="AF167" s="149">
        <v>0</v>
      </c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0">
        <v>60</v>
      </c>
      <c r="B168" s="156" t="s">
        <v>333</v>
      </c>
      <c r="C168" s="185" t="s">
        <v>334</v>
      </c>
      <c r="D168" s="158" t="s">
        <v>147</v>
      </c>
      <c r="E168" s="165">
        <v>3.3835000000000002</v>
      </c>
      <c r="F168" s="168"/>
      <c r="G168" s="168">
        <f>F168*E168</f>
        <v>0</v>
      </c>
      <c r="H168" s="168">
        <v>34.200000000000003</v>
      </c>
      <c r="I168" s="168">
        <f>ROUND(E168*H168,2)</f>
        <v>115.72</v>
      </c>
      <c r="J168" s="168">
        <v>396.3</v>
      </c>
      <c r="K168" s="168">
        <f>ROUND(E168*J168,2)</f>
        <v>1340.88</v>
      </c>
      <c r="L168" s="168">
        <v>21</v>
      </c>
      <c r="M168" s="168">
        <f>G168*(1+L168/100)</f>
        <v>0</v>
      </c>
      <c r="N168" s="159">
        <v>1.17E-3</v>
      </c>
      <c r="O168" s="159">
        <f>ROUND(E168*N168,5)</f>
        <v>3.96E-3</v>
      </c>
      <c r="P168" s="159">
        <v>7.5999999999999998E-2</v>
      </c>
      <c r="Q168" s="159">
        <f>ROUND(E168*P168,5)</f>
        <v>0.25714999999999999</v>
      </c>
      <c r="R168" s="159"/>
      <c r="S168" s="159"/>
      <c r="T168" s="160">
        <v>0.93899999999999995</v>
      </c>
      <c r="U168" s="159">
        <f>ROUND(E168*T168,2)</f>
        <v>3.18</v>
      </c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 t="s">
        <v>126</v>
      </c>
      <c r="AF168" s="149"/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0"/>
      <c r="B169" s="156"/>
      <c r="C169" s="186" t="s">
        <v>335</v>
      </c>
      <c r="D169" s="161"/>
      <c r="E169" s="166">
        <v>1.5654999999999999</v>
      </c>
      <c r="F169" s="168"/>
      <c r="G169" s="168"/>
      <c r="H169" s="168"/>
      <c r="I169" s="168"/>
      <c r="J169" s="168"/>
      <c r="K169" s="168"/>
      <c r="L169" s="168"/>
      <c r="M169" s="168"/>
      <c r="N169" s="159"/>
      <c r="O169" s="159"/>
      <c r="P169" s="159"/>
      <c r="Q169" s="159"/>
      <c r="R169" s="159"/>
      <c r="S169" s="159"/>
      <c r="T169" s="160"/>
      <c r="U169" s="15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 t="s">
        <v>128</v>
      </c>
      <c r="AF169" s="149">
        <v>0</v>
      </c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0"/>
      <c r="B170" s="156"/>
      <c r="C170" s="186" t="s">
        <v>336</v>
      </c>
      <c r="D170" s="161"/>
      <c r="E170" s="166">
        <v>1.8180000000000001</v>
      </c>
      <c r="F170" s="168"/>
      <c r="G170" s="168"/>
      <c r="H170" s="168"/>
      <c r="I170" s="168"/>
      <c r="J170" s="168"/>
      <c r="K170" s="168"/>
      <c r="L170" s="168"/>
      <c r="M170" s="168"/>
      <c r="N170" s="159"/>
      <c r="O170" s="159"/>
      <c r="P170" s="159"/>
      <c r="Q170" s="159"/>
      <c r="R170" s="159"/>
      <c r="S170" s="159"/>
      <c r="T170" s="160"/>
      <c r="U170" s="15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 t="s">
        <v>128</v>
      </c>
      <c r="AF170" s="149">
        <v>0</v>
      </c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0">
        <v>61</v>
      </c>
      <c r="B171" s="156" t="s">
        <v>337</v>
      </c>
      <c r="C171" s="185" t="s">
        <v>338</v>
      </c>
      <c r="D171" s="158" t="s">
        <v>147</v>
      </c>
      <c r="E171" s="165">
        <v>4.9050000000000002</v>
      </c>
      <c r="F171" s="168"/>
      <c r="G171" s="168">
        <f>F171*E171</f>
        <v>0</v>
      </c>
      <c r="H171" s="168">
        <v>40.07</v>
      </c>
      <c r="I171" s="168">
        <f>ROUND(E171*H171,2)</f>
        <v>196.54</v>
      </c>
      <c r="J171" s="168">
        <v>220.93</v>
      </c>
      <c r="K171" s="168">
        <f>ROUND(E171*J171,2)</f>
        <v>1083.6600000000001</v>
      </c>
      <c r="L171" s="168">
        <v>21</v>
      </c>
      <c r="M171" s="168">
        <f>G171*(1+L171/100)</f>
        <v>0</v>
      </c>
      <c r="N171" s="159">
        <v>1.3699999999999999E-3</v>
      </c>
      <c r="O171" s="159">
        <f>ROUND(E171*N171,5)</f>
        <v>6.7200000000000003E-3</v>
      </c>
      <c r="P171" s="159">
        <v>4.1000000000000002E-2</v>
      </c>
      <c r="Q171" s="159">
        <f>ROUND(E171*P171,5)</f>
        <v>0.20111000000000001</v>
      </c>
      <c r="R171" s="159"/>
      <c r="S171" s="159"/>
      <c r="T171" s="160">
        <v>0.51600000000000001</v>
      </c>
      <c r="U171" s="159">
        <f>ROUND(E171*T171,2)</f>
        <v>2.5299999999999998</v>
      </c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 t="s">
        <v>126</v>
      </c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0"/>
      <c r="B172" s="156"/>
      <c r="C172" s="186" t="s">
        <v>339</v>
      </c>
      <c r="D172" s="161"/>
      <c r="E172" s="166">
        <v>4.9050000000000002</v>
      </c>
      <c r="F172" s="168"/>
      <c r="G172" s="168"/>
      <c r="H172" s="168"/>
      <c r="I172" s="168"/>
      <c r="J172" s="168"/>
      <c r="K172" s="168"/>
      <c r="L172" s="168"/>
      <c r="M172" s="168"/>
      <c r="N172" s="159"/>
      <c r="O172" s="159"/>
      <c r="P172" s="159"/>
      <c r="Q172" s="159"/>
      <c r="R172" s="159"/>
      <c r="S172" s="159"/>
      <c r="T172" s="160"/>
      <c r="U172" s="15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 t="s">
        <v>128</v>
      </c>
      <c r="AF172" s="149">
        <v>0</v>
      </c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0">
        <v>62</v>
      </c>
      <c r="B173" s="156" t="s">
        <v>340</v>
      </c>
      <c r="C173" s="185" t="s">
        <v>341</v>
      </c>
      <c r="D173" s="158" t="s">
        <v>147</v>
      </c>
      <c r="E173" s="165">
        <v>3.8279999999999998</v>
      </c>
      <c r="F173" s="168"/>
      <c r="G173" s="168">
        <f>F173*E173</f>
        <v>0</v>
      </c>
      <c r="H173" s="168">
        <v>29.23</v>
      </c>
      <c r="I173" s="168">
        <f>ROUND(E173*H173,2)</f>
        <v>111.89</v>
      </c>
      <c r="J173" s="168">
        <v>226.27</v>
      </c>
      <c r="K173" s="168">
        <f>ROUND(E173*J173,2)</f>
        <v>866.16</v>
      </c>
      <c r="L173" s="168">
        <v>21</v>
      </c>
      <c r="M173" s="168">
        <f>G173*(1+L173/100)</f>
        <v>0</v>
      </c>
      <c r="N173" s="159">
        <v>1E-3</v>
      </c>
      <c r="O173" s="159">
        <f>ROUND(E173*N173,5)</f>
        <v>3.8300000000000001E-3</v>
      </c>
      <c r="P173" s="159">
        <v>6.7000000000000004E-2</v>
      </c>
      <c r="Q173" s="159">
        <f>ROUND(E173*P173,5)</f>
        <v>0.25647999999999999</v>
      </c>
      <c r="R173" s="159"/>
      <c r="S173" s="159"/>
      <c r="T173" s="160">
        <v>0.53300000000000003</v>
      </c>
      <c r="U173" s="159">
        <f>ROUND(E173*T173,2)</f>
        <v>2.04</v>
      </c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 t="s">
        <v>126</v>
      </c>
      <c r="AF173" s="149"/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0"/>
      <c r="B174" s="156"/>
      <c r="C174" s="186" t="s">
        <v>342</v>
      </c>
      <c r="D174" s="161"/>
      <c r="E174" s="166">
        <v>3.8279999999999998</v>
      </c>
      <c r="F174" s="168"/>
      <c r="G174" s="168"/>
      <c r="H174" s="168"/>
      <c r="I174" s="168"/>
      <c r="J174" s="168"/>
      <c r="K174" s="168"/>
      <c r="L174" s="168"/>
      <c r="M174" s="168"/>
      <c r="N174" s="159"/>
      <c r="O174" s="159"/>
      <c r="P174" s="159"/>
      <c r="Q174" s="159"/>
      <c r="R174" s="159"/>
      <c r="S174" s="159"/>
      <c r="T174" s="160"/>
      <c r="U174" s="15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 t="s">
        <v>128</v>
      </c>
      <c r="AF174" s="149">
        <v>0</v>
      </c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x14ac:dyDescent="0.2">
      <c r="A175" s="151" t="s">
        <v>121</v>
      </c>
      <c r="B175" s="157" t="s">
        <v>74</v>
      </c>
      <c r="C175" s="187" t="s">
        <v>75</v>
      </c>
      <c r="D175" s="162"/>
      <c r="E175" s="167"/>
      <c r="F175" s="169"/>
      <c r="G175" s="169">
        <f>SUMIF(AE176:AE212,"&lt;&gt;NOR",G176:G212)</f>
        <v>0</v>
      </c>
      <c r="H175" s="169"/>
      <c r="I175" s="169">
        <f>SUM(I176:I212)</f>
        <v>2578.38</v>
      </c>
      <c r="J175" s="169"/>
      <c r="K175" s="169">
        <f>SUM(K176:K212)</f>
        <v>382079.12000000005</v>
      </c>
      <c r="L175" s="169"/>
      <c r="M175" s="169">
        <f>SUM(M176:M212)</f>
        <v>0</v>
      </c>
      <c r="N175" s="163"/>
      <c r="O175" s="163">
        <f>SUM(O176:O212)</f>
        <v>0.25036000000000003</v>
      </c>
      <c r="P175" s="163"/>
      <c r="Q175" s="163">
        <f>SUM(Q176:Q212)</f>
        <v>18.065929999999998</v>
      </c>
      <c r="R175" s="163"/>
      <c r="S175" s="163"/>
      <c r="T175" s="164"/>
      <c r="U175" s="163">
        <f>SUM(U176:U212)</f>
        <v>202.02</v>
      </c>
      <c r="AE175" t="s">
        <v>122</v>
      </c>
    </row>
    <row r="176" spans="1:60" outlineLevel="1" x14ac:dyDescent="0.2">
      <c r="A176" s="150">
        <v>63</v>
      </c>
      <c r="B176" s="156" t="s">
        <v>343</v>
      </c>
      <c r="C176" s="185" t="s">
        <v>344</v>
      </c>
      <c r="D176" s="158" t="s">
        <v>173</v>
      </c>
      <c r="E176" s="165">
        <v>165.22364999999999</v>
      </c>
      <c r="F176" s="168"/>
      <c r="G176" s="168">
        <f>F176*E176</f>
        <v>0</v>
      </c>
      <c r="H176" s="168">
        <v>0</v>
      </c>
      <c r="I176" s="168">
        <f>ROUND(E176*H176,2)</f>
        <v>0</v>
      </c>
      <c r="J176" s="168">
        <v>256.5</v>
      </c>
      <c r="K176" s="168">
        <f>ROUND(E176*J176,2)</f>
        <v>42379.87</v>
      </c>
      <c r="L176" s="168">
        <v>21</v>
      </c>
      <c r="M176" s="168">
        <f>G176*(1+L176/100)</f>
        <v>0</v>
      </c>
      <c r="N176" s="159">
        <v>0</v>
      </c>
      <c r="O176" s="159">
        <f>ROUND(E176*N176,5)</f>
        <v>0</v>
      </c>
      <c r="P176" s="159">
        <v>0</v>
      </c>
      <c r="Q176" s="159">
        <f>ROUND(E176*P176,5)</f>
        <v>0</v>
      </c>
      <c r="R176" s="159"/>
      <c r="S176" s="159"/>
      <c r="T176" s="160">
        <v>0.49</v>
      </c>
      <c r="U176" s="159">
        <f>ROUND(E176*T176,2)</f>
        <v>80.959999999999994</v>
      </c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 t="s">
        <v>126</v>
      </c>
      <c r="AF176" s="149"/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0"/>
      <c r="B177" s="156"/>
      <c r="C177" s="186" t="s">
        <v>345</v>
      </c>
      <c r="D177" s="161"/>
      <c r="E177" s="166">
        <v>2.0990799999999998</v>
      </c>
      <c r="F177" s="168"/>
      <c r="G177" s="168"/>
      <c r="H177" s="168"/>
      <c r="I177" s="168"/>
      <c r="J177" s="168"/>
      <c r="K177" s="168"/>
      <c r="L177" s="168"/>
      <c r="M177" s="168"/>
      <c r="N177" s="159"/>
      <c r="O177" s="159"/>
      <c r="P177" s="159"/>
      <c r="Q177" s="159"/>
      <c r="R177" s="159"/>
      <c r="S177" s="159"/>
      <c r="T177" s="160"/>
      <c r="U177" s="159"/>
      <c r="V177" s="149"/>
      <c r="W177" s="149"/>
      <c r="X177" s="149"/>
      <c r="Y177" s="149"/>
      <c r="Z177" s="149"/>
      <c r="AA177" s="149"/>
      <c r="AB177" s="149"/>
      <c r="AC177" s="149"/>
      <c r="AD177" s="149"/>
      <c r="AE177" s="149" t="s">
        <v>128</v>
      </c>
      <c r="AF177" s="149">
        <v>0</v>
      </c>
      <c r="AG177" s="149"/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0"/>
      <c r="B178" s="156"/>
      <c r="C178" s="186" t="s">
        <v>346</v>
      </c>
      <c r="D178" s="161"/>
      <c r="E178" s="166">
        <v>142.39376999999999</v>
      </c>
      <c r="F178" s="168"/>
      <c r="G178" s="168"/>
      <c r="H178" s="168"/>
      <c r="I178" s="168"/>
      <c r="J178" s="168"/>
      <c r="K178" s="168"/>
      <c r="L178" s="168"/>
      <c r="M178" s="168"/>
      <c r="N178" s="159"/>
      <c r="O178" s="159"/>
      <c r="P178" s="159"/>
      <c r="Q178" s="159"/>
      <c r="R178" s="159"/>
      <c r="S178" s="159"/>
      <c r="T178" s="160"/>
      <c r="U178" s="159"/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 t="s">
        <v>128</v>
      </c>
      <c r="AF178" s="149">
        <v>0</v>
      </c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0"/>
      <c r="B179" s="156"/>
      <c r="C179" s="186" t="s">
        <v>347</v>
      </c>
      <c r="D179" s="161"/>
      <c r="E179" s="166">
        <v>0.45826</v>
      </c>
      <c r="F179" s="168"/>
      <c r="G179" s="168"/>
      <c r="H179" s="168"/>
      <c r="I179" s="168"/>
      <c r="J179" s="168"/>
      <c r="K179" s="168"/>
      <c r="L179" s="168"/>
      <c r="M179" s="168"/>
      <c r="N179" s="159"/>
      <c r="O179" s="159"/>
      <c r="P179" s="159"/>
      <c r="Q179" s="159"/>
      <c r="R179" s="159"/>
      <c r="S179" s="159"/>
      <c r="T179" s="160"/>
      <c r="U179" s="15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 t="s">
        <v>128</v>
      </c>
      <c r="AF179" s="149">
        <v>0</v>
      </c>
      <c r="AG179" s="149"/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50"/>
      <c r="B180" s="156"/>
      <c r="C180" s="186" t="s">
        <v>348</v>
      </c>
      <c r="D180" s="161"/>
      <c r="E180" s="166">
        <v>20.272539999999999</v>
      </c>
      <c r="F180" s="168"/>
      <c r="G180" s="168"/>
      <c r="H180" s="168"/>
      <c r="I180" s="168"/>
      <c r="J180" s="168"/>
      <c r="K180" s="168"/>
      <c r="L180" s="168"/>
      <c r="M180" s="168"/>
      <c r="N180" s="159"/>
      <c r="O180" s="159"/>
      <c r="P180" s="159"/>
      <c r="Q180" s="159"/>
      <c r="R180" s="159"/>
      <c r="S180" s="159"/>
      <c r="T180" s="160"/>
      <c r="U180" s="15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 t="s">
        <v>128</v>
      </c>
      <c r="AF180" s="149">
        <v>0</v>
      </c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0">
        <v>64</v>
      </c>
      <c r="B181" s="156" t="s">
        <v>349</v>
      </c>
      <c r="C181" s="185" t="s">
        <v>350</v>
      </c>
      <c r="D181" s="158" t="s">
        <v>173</v>
      </c>
      <c r="E181" s="165">
        <v>1652.2365</v>
      </c>
      <c r="F181" s="168"/>
      <c r="G181" s="168">
        <f>F181*E181</f>
        <v>0</v>
      </c>
      <c r="H181" s="168">
        <v>0</v>
      </c>
      <c r="I181" s="168">
        <f>ROUND(E181*H181,2)</f>
        <v>0</v>
      </c>
      <c r="J181" s="168">
        <v>24.6</v>
      </c>
      <c r="K181" s="168">
        <f>ROUND(E181*J181,2)</f>
        <v>40645.019999999997</v>
      </c>
      <c r="L181" s="168">
        <v>21</v>
      </c>
      <c r="M181" s="168">
        <f>G181*(1+L181/100)</f>
        <v>0</v>
      </c>
      <c r="N181" s="159">
        <v>0</v>
      </c>
      <c r="O181" s="159">
        <f>ROUND(E181*N181,5)</f>
        <v>0</v>
      </c>
      <c r="P181" s="159">
        <v>0</v>
      </c>
      <c r="Q181" s="159">
        <f>ROUND(E181*P181,5)</f>
        <v>0</v>
      </c>
      <c r="R181" s="159"/>
      <c r="S181" s="159"/>
      <c r="T181" s="160">
        <v>0</v>
      </c>
      <c r="U181" s="159">
        <f>ROUND(E181*T181,2)</f>
        <v>0</v>
      </c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 t="s">
        <v>126</v>
      </c>
      <c r="AF181" s="149"/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0"/>
      <c r="B182" s="156"/>
      <c r="C182" s="186" t="s">
        <v>351</v>
      </c>
      <c r="D182" s="161"/>
      <c r="E182" s="166">
        <v>1652.2365</v>
      </c>
      <c r="F182" s="168"/>
      <c r="G182" s="168"/>
      <c r="H182" s="168"/>
      <c r="I182" s="168"/>
      <c r="J182" s="168"/>
      <c r="K182" s="168"/>
      <c r="L182" s="168"/>
      <c r="M182" s="168"/>
      <c r="N182" s="159"/>
      <c r="O182" s="159"/>
      <c r="P182" s="159"/>
      <c r="Q182" s="159"/>
      <c r="R182" s="159"/>
      <c r="S182" s="159"/>
      <c r="T182" s="160"/>
      <c r="U182" s="15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 t="s">
        <v>128</v>
      </c>
      <c r="AF182" s="149">
        <v>0</v>
      </c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 x14ac:dyDescent="0.2">
      <c r="A183" s="150">
        <v>65</v>
      </c>
      <c r="B183" s="156" t="s">
        <v>352</v>
      </c>
      <c r="C183" s="185" t="s">
        <v>353</v>
      </c>
      <c r="D183" s="158" t="s">
        <v>173</v>
      </c>
      <c r="E183" s="165">
        <v>2.0990799999999998</v>
      </c>
      <c r="F183" s="168"/>
      <c r="G183" s="168">
        <f t="shared" ref="G183:G184" si="9">F183*E183</f>
        <v>0</v>
      </c>
      <c r="H183" s="168">
        <v>0</v>
      </c>
      <c r="I183" s="168">
        <f>ROUND(E183*H183,2)</f>
        <v>0</v>
      </c>
      <c r="J183" s="168">
        <v>5500</v>
      </c>
      <c r="K183" s="168">
        <f>ROUND(E183*J183,2)</f>
        <v>11544.94</v>
      </c>
      <c r="L183" s="168">
        <v>21</v>
      </c>
      <c r="M183" s="168">
        <f>G183*(1+L183/100)</f>
        <v>0</v>
      </c>
      <c r="N183" s="159">
        <v>0</v>
      </c>
      <c r="O183" s="159">
        <f>ROUND(E183*N183,5)</f>
        <v>0</v>
      </c>
      <c r="P183" s="159">
        <v>0</v>
      </c>
      <c r="Q183" s="159">
        <f>ROUND(E183*P183,5)</f>
        <v>0</v>
      </c>
      <c r="R183" s="159"/>
      <c r="S183" s="159"/>
      <c r="T183" s="160">
        <v>0</v>
      </c>
      <c r="U183" s="159">
        <f>ROUND(E183*T183,2)</f>
        <v>0</v>
      </c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 t="s">
        <v>126</v>
      </c>
      <c r="AF183" s="149"/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outlineLevel="1" x14ac:dyDescent="0.2">
      <c r="A184" s="150">
        <v>66</v>
      </c>
      <c r="B184" s="156" t="s">
        <v>354</v>
      </c>
      <c r="C184" s="185" t="s">
        <v>355</v>
      </c>
      <c r="D184" s="158" t="s">
        <v>173</v>
      </c>
      <c r="E184" s="165">
        <v>142.39376999999999</v>
      </c>
      <c r="F184" s="168"/>
      <c r="G184" s="168">
        <f t="shared" si="9"/>
        <v>0</v>
      </c>
      <c r="H184" s="168">
        <v>0</v>
      </c>
      <c r="I184" s="168">
        <f>ROUND(E184*H184,2)</f>
        <v>0</v>
      </c>
      <c r="J184" s="168">
        <v>1475</v>
      </c>
      <c r="K184" s="168">
        <f>ROUND(E184*J184,2)</f>
        <v>210030.81</v>
      </c>
      <c r="L184" s="168">
        <v>21</v>
      </c>
      <c r="M184" s="168">
        <f>G184*(1+L184/100)</f>
        <v>0</v>
      </c>
      <c r="N184" s="159">
        <v>0</v>
      </c>
      <c r="O184" s="159">
        <f>ROUND(E184*N184,5)</f>
        <v>0</v>
      </c>
      <c r="P184" s="159">
        <v>0</v>
      </c>
      <c r="Q184" s="159">
        <f>ROUND(E184*P184,5)</f>
        <v>0</v>
      </c>
      <c r="R184" s="159"/>
      <c r="S184" s="159"/>
      <c r="T184" s="160">
        <v>0</v>
      </c>
      <c r="U184" s="159">
        <f>ROUND(E184*T184,2)</f>
        <v>0</v>
      </c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 t="s">
        <v>126</v>
      </c>
      <c r="AF184" s="149"/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0"/>
      <c r="B185" s="156"/>
      <c r="C185" s="186" t="s">
        <v>356</v>
      </c>
      <c r="D185" s="161"/>
      <c r="E185" s="166">
        <v>124.32783999999999</v>
      </c>
      <c r="F185" s="168"/>
      <c r="G185" s="168"/>
      <c r="H185" s="168"/>
      <c r="I185" s="168"/>
      <c r="J185" s="168"/>
      <c r="K185" s="168"/>
      <c r="L185" s="168"/>
      <c r="M185" s="168"/>
      <c r="N185" s="159"/>
      <c r="O185" s="159"/>
      <c r="P185" s="159"/>
      <c r="Q185" s="159"/>
      <c r="R185" s="159"/>
      <c r="S185" s="159"/>
      <c r="T185" s="160"/>
      <c r="U185" s="15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 t="s">
        <v>128</v>
      </c>
      <c r="AF185" s="149">
        <v>0</v>
      </c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0"/>
      <c r="B186" s="156"/>
      <c r="C186" s="186" t="s">
        <v>357</v>
      </c>
      <c r="D186" s="161"/>
      <c r="E186" s="166">
        <v>12.75498</v>
      </c>
      <c r="F186" s="168"/>
      <c r="G186" s="168"/>
      <c r="H186" s="168"/>
      <c r="I186" s="168"/>
      <c r="J186" s="168"/>
      <c r="K186" s="168"/>
      <c r="L186" s="168"/>
      <c r="M186" s="168"/>
      <c r="N186" s="159"/>
      <c r="O186" s="159"/>
      <c r="P186" s="159"/>
      <c r="Q186" s="159"/>
      <c r="R186" s="159"/>
      <c r="S186" s="159"/>
      <c r="T186" s="160"/>
      <c r="U186" s="15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 t="s">
        <v>128</v>
      </c>
      <c r="AF186" s="149">
        <v>0</v>
      </c>
      <c r="AG186" s="149"/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0"/>
      <c r="B187" s="156"/>
      <c r="C187" s="186" t="s">
        <v>358</v>
      </c>
      <c r="D187" s="161"/>
      <c r="E187" s="166">
        <v>2.3980899999999998</v>
      </c>
      <c r="F187" s="168"/>
      <c r="G187" s="168"/>
      <c r="H187" s="168"/>
      <c r="I187" s="168"/>
      <c r="J187" s="168"/>
      <c r="K187" s="168"/>
      <c r="L187" s="168"/>
      <c r="M187" s="168"/>
      <c r="N187" s="159"/>
      <c r="O187" s="159"/>
      <c r="P187" s="159"/>
      <c r="Q187" s="159"/>
      <c r="R187" s="159"/>
      <c r="S187" s="159"/>
      <c r="T187" s="160"/>
      <c r="U187" s="15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 t="s">
        <v>128</v>
      </c>
      <c r="AF187" s="149">
        <v>0</v>
      </c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0"/>
      <c r="B188" s="156"/>
      <c r="C188" s="186" t="s">
        <v>359</v>
      </c>
      <c r="D188" s="161"/>
      <c r="E188" s="166">
        <v>2.9128599999999998</v>
      </c>
      <c r="F188" s="168"/>
      <c r="G188" s="168"/>
      <c r="H188" s="168"/>
      <c r="I188" s="168"/>
      <c r="J188" s="168"/>
      <c r="K188" s="168"/>
      <c r="L188" s="168"/>
      <c r="M188" s="168"/>
      <c r="N188" s="159"/>
      <c r="O188" s="159"/>
      <c r="P188" s="159"/>
      <c r="Q188" s="159"/>
      <c r="R188" s="159"/>
      <c r="S188" s="159"/>
      <c r="T188" s="160"/>
      <c r="U188" s="15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 t="s">
        <v>128</v>
      </c>
      <c r="AF188" s="149">
        <v>0</v>
      </c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0">
        <v>67</v>
      </c>
      <c r="B189" s="156" t="s">
        <v>360</v>
      </c>
      <c r="C189" s="185" t="s">
        <v>361</v>
      </c>
      <c r="D189" s="158" t="s">
        <v>173</v>
      </c>
      <c r="E189" s="165">
        <v>0.45826</v>
      </c>
      <c r="F189" s="168"/>
      <c r="G189" s="168">
        <f>F189*E189</f>
        <v>0</v>
      </c>
      <c r="H189" s="168">
        <v>0</v>
      </c>
      <c r="I189" s="168">
        <f>ROUND(E189*H189,2)</f>
        <v>0</v>
      </c>
      <c r="J189" s="168">
        <v>-4000.77</v>
      </c>
      <c r="K189" s="168">
        <f>ROUND(E189*J189,2)</f>
        <v>-1833.39</v>
      </c>
      <c r="L189" s="168">
        <v>21</v>
      </c>
      <c r="M189" s="168">
        <f>G189*(1+L189/100)</f>
        <v>0</v>
      </c>
      <c r="N189" s="159">
        <v>0</v>
      </c>
      <c r="O189" s="159">
        <f>ROUND(E189*N189,5)</f>
        <v>0</v>
      </c>
      <c r="P189" s="159">
        <v>0</v>
      </c>
      <c r="Q189" s="159">
        <f>ROUND(E189*P189,5)</f>
        <v>0</v>
      </c>
      <c r="R189" s="159"/>
      <c r="S189" s="159"/>
      <c r="T189" s="160">
        <v>0</v>
      </c>
      <c r="U189" s="159">
        <f>ROUND(E189*T189,2)</f>
        <v>0</v>
      </c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 t="s">
        <v>126</v>
      </c>
      <c r="AF189" s="149"/>
      <c r="AG189" s="149"/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0"/>
      <c r="B190" s="156"/>
      <c r="C190" s="186" t="s">
        <v>362</v>
      </c>
      <c r="D190" s="161"/>
      <c r="E190" s="166">
        <v>0.45826</v>
      </c>
      <c r="F190" s="168"/>
      <c r="G190" s="168"/>
      <c r="H190" s="168"/>
      <c r="I190" s="168"/>
      <c r="J190" s="168"/>
      <c r="K190" s="168"/>
      <c r="L190" s="168"/>
      <c r="M190" s="168"/>
      <c r="N190" s="159"/>
      <c r="O190" s="159"/>
      <c r="P190" s="159"/>
      <c r="Q190" s="159"/>
      <c r="R190" s="159"/>
      <c r="S190" s="159"/>
      <c r="T190" s="160"/>
      <c r="U190" s="15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 t="s">
        <v>128</v>
      </c>
      <c r="AF190" s="149">
        <v>0</v>
      </c>
      <c r="AG190" s="149"/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0">
        <v>68</v>
      </c>
      <c r="B191" s="156" t="s">
        <v>363</v>
      </c>
      <c r="C191" s="185" t="s">
        <v>364</v>
      </c>
      <c r="D191" s="158" t="s">
        <v>173</v>
      </c>
      <c r="E191" s="165">
        <v>20.272539999999999</v>
      </c>
      <c r="F191" s="168"/>
      <c r="G191" s="168">
        <f>F191*E191</f>
        <v>0</v>
      </c>
      <c r="H191" s="168">
        <v>0</v>
      </c>
      <c r="I191" s="168">
        <f>ROUND(E191*H191,2)</f>
        <v>0</v>
      </c>
      <c r="J191" s="168">
        <v>1500</v>
      </c>
      <c r="K191" s="168">
        <f>ROUND(E191*J191,2)</f>
        <v>30408.81</v>
      </c>
      <c r="L191" s="168">
        <v>21</v>
      </c>
      <c r="M191" s="168">
        <f>G191*(1+L191/100)</f>
        <v>0</v>
      </c>
      <c r="N191" s="159">
        <v>0</v>
      </c>
      <c r="O191" s="159">
        <f>ROUND(E191*N191,5)</f>
        <v>0</v>
      </c>
      <c r="P191" s="159">
        <v>0</v>
      </c>
      <c r="Q191" s="159">
        <f>ROUND(E191*P191,5)</f>
        <v>0</v>
      </c>
      <c r="R191" s="159"/>
      <c r="S191" s="159"/>
      <c r="T191" s="160">
        <v>0</v>
      </c>
      <c r="U191" s="159">
        <f>ROUND(E191*T191,2)</f>
        <v>0</v>
      </c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 t="s">
        <v>126</v>
      </c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0"/>
      <c r="B192" s="156"/>
      <c r="C192" s="186" t="s">
        <v>365</v>
      </c>
      <c r="D192" s="161"/>
      <c r="E192" s="166">
        <v>20.272539999999999</v>
      </c>
      <c r="F192" s="168"/>
      <c r="G192" s="168"/>
      <c r="H192" s="168"/>
      <c r="I192" s="168"/>
      <c r="J192" s="168"/>
      <c r="K192" s="168"/>
      <c r="L192" s="168"/>
      <c r="M192" s="168"/>
      <c r="N192" s="159"/>
      <c r="O192" s="159"/>
      <c r="P192" s="159"/>
      <c r="Q192" s="159"/>
      <c r="R192" s="159"/>
      <c r="S192" s="159"/>
      <c r="T192" s="160"/>
      <c r="U192" s="15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 t="s">
        <v>128</v>
      </c>
      <c r="AF192" s="149">
        <v>0</v>
      </c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0">
        <v>69</v>
      </c>
      <c r="B193" s="156" t="s">
        <v>366</v>
      </c>
      <c r="C193" s="185" t="s">
        <v>367</v>
      </c>
      <c r="D193" s="158" t="s">
        <v>147</v>
      </c>
      <c r="E193" s="165">
        <v>277.282175</v>
      </c>
      <c r="F193" s="168"/>
      <c r="G193" s="168">
        <f>F193*E193</f>
        <v>0</v>
      </c>
      <c r="H193" s="168">
        <v>0</v>
      </c>
      <c r="I193" s="168">
        <f>ROUND(E193*H193,2)</f>
        <v>0</v>
      </c>
      <c r="J193" s="168">
        <v>98.6</v>
      </c>
      <c r="K193" s="168">
        <f>ROUND(E193*J193,2)</f>
        <v>27340.02</v>
      </c>
      <c r="L193" s="168">
        <v>21</v>
      </c>
      <c r="M193" s="168">
        <f>G193*(1+L193/100)</f>
        <v>0</v>
      </c>
      <c r="N193" s="159">
        <v>0</v>
      </c>
      <c r="O193" s="159">
        <f>ROUND(E193*N193,5)</f>
        <v>0</v>
      </c>
      <c r="P193" s="159">
        <v>4.5999999999999999E-2</v>
      </c>
      <c r="Q193" s="159">
        <f>ROUND(E193*P193,5)</f>
        <v>12.75498</v>
      </c>
      <c r="R193" s="159"/>
      <c r="S193" s="159"/>
      <c r="T193" s="160">
        <v>0.26</v>
      </c>
      <c r="U193" s="159">
        <f>ROUND(E193*T193,2)</f>
        <v>72.09</v>
      </c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 t="s">
        <v>126</v>
      </c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50"/>
      <c r="B194" s="156"/>
      <c r="C194" s="186" t="s">
        <v>368</v>
      </c>
      <c r="D194" s="161"/>
      <c r="E194" s="166"/>
      <c r="F194" s="168"/>
      <c r="G194" s="168"/>
      <c r="H194" s="168"/>
      <c r="I194" s="168"/>
      <c r="J194" s="168"/>
      <c r="K194" s="168"/>
      <c r="L194" s="168"/>
      <c r="M194" s="168"/>
      <c r="N194" s="159"/>
      <c r="O194" s="159"/>
      <c r="P194" s="159"/>
      <c r="Q194" s="159"/>
      <c r="R194" s="159"/>
      <c r="S194" s="159"/>
      <c r="T194" s="160"/>
      <c r="U194" s="15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 t="s">
        <v>128</v>
      </c>
      <c r="AF194" s="149">
        <v>0</v>
      </c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0"/>
      <c r="B195" s="156"/>
      <c r="C195" s="186" t="s">
        <v>369</v>
      </c>
      <c r="D195" s="161"/>
      <c r="E195" s="166">
        <v>103.4958</v>
      </c>
      <c r="F195" s="168"/>
      <c r="G195" s="168"/>
      <c r="H195" s="168"/>
      <c r="I195" s="168"/>
      <c r="J195" s="168"/>
      <c r="K195" s="168"/>
      <c r="L195" s="168"/>
      <c r="M195" s="168"/>
      <c r="N195" s="159"/>
      <c r="O195" s="159"/>
      <c r="P195" s="159"/>
      <c r="Q195" s="159"/>
      <c r="R195" s="159"/>
      <c r="S195" s="159"/>
      <c r="T195" s="160"/>
      <c r="U195" s="15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 t="s">
        <v>128</v>
      </c>
      <c r="AF195" s="149">
        <v>0</v>
      </c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0"/>
      <c r="B196" s="156"/>
      <c r="C196" s="186" t="s">
        <v>370</v>
      </c>
      <c r="D196" s="161"/>
      <c r="E196" s="166">
        <v>-9.0837000000000003</v>
      </c>
      <c r="F196" s="168"/>
      <c r="G196" s="168"/>
      <c r="H196" s="168"/>
      <c r="I196" s="168"/>
      <c r="J196" s="168"/>
      <c r="K196" s="168"/>
      <c r="L196" s="168"/>
      <c r="M196" s="168"/>
      <c r="N196" s="159"/>
      <c r="O196" s="159"/>
      <c r="P196" s="159"/>
      <c r="Q196" s="159"/>
      <c r="R196" s="159"/>
      <c r="S196" s="159"/>
      <c r="T196" s="160"/>
      <c r="U196" s="15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 t="s">
        <v>128</v>
      </c>
      <c r="AF196" s="149">
        <v>0</v>
      </c>
      <c r="AG196" s="149"/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50"/>
      <c r="B197" s="156"/>
      <c r="C197" s="186" t="s">
        <v>371</v>
      </c>
      <c r="D197" s="161"/>
      <c r="E197" s="166">
        <v>48.734400000000001</v>
      </c>
      <c r="F197" s="168"/>
      <c r="G197" s="168"/>
      <c r="H197" s="168"/>
      <c r="I197" s="168"/>
      <c r="J197" s="168"/>
      <c r="K197" s="168"/>
      <c r="L197" s="168"/>
      <c r="M197" s="168"/>
      <c r="N197" s="159"/>
      <c r="O197" s="159"/>
      <c r="P197" s="159"/>
      <c r="Q197" s="159"/>
      <c r="R197" s="159"/>
      <c r="S197" s="159"/>
      <c r="T197" s="160"/>
      <c r="U197" s="159"/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 t="s">
        <v>128</v>
      </c>
      <c r="AF197" s="149">
        <v>0</v>
      </c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0"/>
      <c r="B198" s="156"/>
      <c r="C198" s="186" t="s">
        <v>372</v>
      </c>
      <c r="D198" s="161"/>
      <c r="E198" s="166">
        <v>-6.4050000000000002</v>
      </c>
      <c r="F198" s="168"/>
      <c r="G198" s="168"/>
      <c r="H198" s="168"/>
      <c r="I198" s="168"/>
      <c r="J198" s="168"/>
      <c r="K198" s="168"/>
      <c r="L198" s="168"/>
      <c r="M198" s="168"/>
      <c r="N198" s="159"/>
      <c r="O198" s="159"/>
      <c r="P198" s="159"/>
      <c r="Q198" s="159"/>
      <c r="R198" s="159"/>
      <c r="S198" s="159"/>
      <c r="T198" s="160"/>
      <c r="U198" s="15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 t="s">
        <v>128</v>
      </c>
      <c r="AF198" s="149">
        <v>0</v>
      </c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50"/>
      <c r="B199" s="156"/>
      <c r="C199" s="186" t="s">
        <v>373</v>
      </c>
      <c r="D199" s="161"/>
      <c r="E199" s="166">
        <v>44.357399999999998</v>
      </c>
      <c r="F199" s="168"/>
      <c r="G199" s="168"/>
      <c r="H199" s="168"/>
      <c r="I199" s="168"/>
      <c r="J199" s="168"/>
      <c r="K199" s="168"/>
      <c r="L199" s="168"/>
      <c r="M199" s="168"/>
      <c r="N199" s="159"/>
      <c r="O199" s="159"/>
      <c r="P199" s="159"/>
      <c r="Q199" s="159"/>
      <c r="R199" s="159"/>
      <c r="S199" s="159"/>
      <c r="T199" s="160"/>
      <c r="U199" s="159"/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 t="s">
        <v>128</v>
      </c>
      <c r="AF199" s="149">
        <v>0</v>
      </c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50"/>
      <c r="B200" s="156"/>
      <c r="C200" s="186" t="s">
        <v>374</v>
      </c>
      <c r="D200" s="161"/>
      <c r="E200" s="166">
        <v>-5.4644000000000004</v>
      </c>
      <c r="F200" s="168"/>
      <c r="G200" s="168"/>
      <c r="H200" s="168"/>
      <c r="I200" s="168"/>
      <c r="J200" s="168"/>
      <c r="K200" s="168"/>
      <c r="L200" s="168"/>
      <c r="M200" s="168"/>
      <c r="N200" s="159"/>
      <c r="O200" s="159"/>
      <c r="P200" s="159"/>
      <c r="Q200" s="159"/>
      <c r="R200" s="159"/>
      <c r="S200" s="159"/>
      <c r="T200" s="160"/>
      <c r="U200" s="159"/>
      <c r="V200" s="149"/>
      <c r="W200" s="149"/>
      <c r="X200" s="149"/>
      <c r="Y200" s="149"/>
      <c r="Z200" s="149"/>
      <c r="AA200" s="149"/>
      <c r="AB200" s="149"/>
      <c r="AC200" s="149"/>
      <c r="AD200" s="149"/>
      <c r="AE200" s="149" t="s">
        <v>128</v>
      </c>
      <c r="AF200" s="149">
        <v>0</v>
      </c>
      <c r="AG200" s="149"/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50"/>
      <c r="B201" s="156"/>
      <c r="C201" s="186" t="s">
        <v>375</v>
      </c>
      <c r="D201" s="161"/>
      <c r="E201" s="166">
        <v>61.084800000000001</v>
      </c>
      <c r="F201" s="168"/>
      <c r="G201" s="168"/>
      <c r="H201" s="168"/>
      <c r="I201" s="168"/>
      <c r="J201" s="168"/>
      <c r="K201" s="168"/>
      <c r="L201" s="168"/>
      <c r="M201" s="168"/>
      <c r="N201" s="159"/>
      <c r="O201" s="159"/>
      <c r="P201" s="159"/>
      <c r="Q201" s="159"/>
      <c r="R201" s="159"/>
      <c r="S201" s="159"/>
      <c r="T201" s="160"/>
      <c r="U201" s="159"/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 t="s">
        <v>128</v>
      </c>
      <c r="AF201" s="149">
        <v>0</v>
      </c>
      <c r="AG201" s="149"/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0"/>
      <c r="B202" s="156"/>
      <c r="C202" s="186" t="s">
        <v>376</v>
      </c>
      <c r="D202" s="161"/>
      <c r="E202" s="166">
        <v>47.256950000000003</v>
      </c>
      <c r="F202" s="168"/>
      <c r="G202" s="168"/>
      <c r="H202" s="168"/>
      <c r="I202" s="168"/>
      <c r="J202" s="168"/>
      <c r="K202" s="168"/>
      <c r="L202" s="168"/>
      <c r="M202" s="168"/>
      <c r="N202" s="159"/>
      <c r="O202" s="159"/>
      <c r="P202" s="159"/>
      <c r="Q202" s="159"/>
      <c r="R202" s="159"/>
      <c r="S202" s="159"/>
      <c r="T202" s="160"/>
      <c r="U202" s="159"/>
      <c r="V202" s="149"/>
      <c r="W202" s="149"/>
      <c r="X202" s="149"/>
      <c r="Y202" s="149"/>
      <c r="Z202" s="149"/>
      <c r="AA202" s="149"/>
      <c r="AB202" s="149"/>
      <c r="AC202" s="149"/>
      <c r="AD202" s="149"/>
      <c r="AE202" s="149" t="s">
        <v>128</v>
      </c>
      <c r="AF202" s="149">
        <v>0</v>
      </c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ht="22.5" outlineLevel="1" x14ac:dyDescent="0.2">
      <c r="A203" s="150"/>
      <c r="B203" s="156"/>
      <c r="C203" s="186" t="s">
        <v>377</v>
      </c>
      <c r="D203" s="161"/>
      <c r="E203" s="166">
        <v>-6.6940749999999998</v>
      </c>
      <c r="F203" s="168"/>
      <c r="G203" s="168"/>
      <c r="H203" s="168"/>
      <c r="I203" s="168"/>
      <c r="J203" s="168"/>
      <c r="K203" s="168"/>
      <c r="L203" s="168"/>
      <c r="M203" s="168"/>
      <c r="N203" s="159"/>
      <c r="O203" s="159"/>
      <c r="P203" s="159"/>
      <c r="Q203" s="159"/>
      <c r="R203" s="159"/>
      <c r="S203" s="159"/>
      <c r="T203" s="160"/>
      <c r="U203" s="159"/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 t="s">
        <v>128</v>
      </c>
      <c r="AF203" s="149">
        <v>0</v>
      </c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0">
        <v>70</v>
      </c>
      <c r="B204" s="156" t="s">
        <v>378</v>
      </c>
      <c r="C204" s="185" t="s">
        <v>379</v>
      </c>
      <c r="D204" s="158" t="s">
        <v>147</v>
      </c>
      <c r="E204" s="165">
        <v>104.26457499999999</v>
      </c>
      <c r="F204" s="168"/>
      <c r="G204" s="168">
        <f>F204*E204</f>
        <v>0</v>
      </c>
      <c r="H204" s="168">
        <v>0</v>
      </c>
      <c r="I204" s="168">
        <f>ROUND(E204*H204,2)</f>
        <v>0</v>
      </c>
      <c r="J204" s="168">
        <v>30.4</v>
      </c>
      <c r="K204" s="168">
        <f>ROUND(E204*J204,2)</f>
        <v>3169.64</v>
      </c>
      <c r="L204" s="168">
        <v>21</v>
      </c>
      <c r="M204" s="168">
        <f>G204*(1+L204/100)</f>
        <v>0</v>
      </c>
      <c r="N204" s="159">
        <v>0</v>
      </c>
      <c r="O204" s="159">
        <f>ROUND(E204*N204,5)</f>
        <v>0</v>
      </c>
      <c r="P204" s="159">
        <v>2.3E-2</v>
      </c>
      <c r="Q204" s="159">
        <f>ROUND(E204*P204,5)</f>
        <v>2.3980899999999998</v>
      </c>
      <c r="R204" s="159"/>
      <c r="S204" s="159"/>
      <c r="T204" s="160">
        <v>0.08</v>
      </c>
      <c r="U204" s="159">
        <f>ROUND(E204*T204,2)</f>
        <v>8.34</v>
      </c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 t="s">
        <v>126</v>
      </c>
      <c r="AF204" s="149"/>
      <c r="AG204" s="149"/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0"/>
      <c r="B205" s="156"/>
      <c r="C205" s="186" t="s">
        <v>380</v>
      </c>
      <c r="D205" s="161"/>
      <c r="E205" s="166">
        <v>9.6096000000000004</v>
      </c>
      <c r="F205" s="168"/>
      <c r="G205" s="168"/>
      <c r="H205" s="168"/>
      <c r="I205" s="168"/>
      <c r="J205" s="168"/>
      <c r="K205" s="168"/>
      <c r="L205" s="168"/>
      <c r="M205" s="168"/>
      <c r="N205" s="159"/>
      <c r="O205" s="159"/>
      <c r="P205" s="159"/>
      <c r="Q205" s="159"/>
      <c r="R205" s="159"/>
      <c r="S205" s="159"/>
      <c r="T205" s="160"/>
      <c r="U205" s="159"/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 t="s">
        <v>128</v>
      </c>
      <c r="AF205" s="149">
        <v>0</v>
      </c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50"/>
      <c r="B206" s="156"/>
      <c r="C206" s="186" t="s">
        <v>381</v>
      </c>
      <c r="D206" s="161"/>
      <c r="E206" s="166">
        <v>50.498800000000003</v>
      </c>
      <c r="F206" s="168"/>
      <c r="G206" s="168"/>
      <c r="H206" s="168"/>
      <c r="I206" s="168"/>
      <c r="J206" s="168"/>
      <c r="K206" s="168"/>
      <c r="L206" s="168"/>
      <c r="M206" s="168"/>
      <c r="N206" s="159"/>
      <c r="O206" s="159"/>
      <c r="P206" s="159"/>
      <c r="Q206" s="159"/>
      <c r="R206" s="159"/>
      <c r="S206" s="159"/>
      <c r="T206" s="160"/>
      <c r="U206" s="159"/>
      <c r="V206" s="149"/>
      <c r="W206" s="149"/>
      <c r="X206" s="149"/>
      <c r="Y206" s="149"/>
      <c r="Z206" s="149"/>
      <c r="AA206" s="149"/>
      <c r="AB206" s="149"/>
      <c r="AC206" s="149"/>
      <c r="AD206" s="149"/>
      <c r="AE206" s="149" t="s">
        <v>128</v>
      </c>
      <c r="AF206" s="149">
        <v>0</v>
      </c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33.75" outlineLevel="1" x14ac:dyDescent="0.2">
      <c r="A207" s="150"/>
      <c r="B207" s="156"/>
      <c r="C207" s="186" t="s">
        <v>382</v>
      </c>
      <c r="D207" s="161"/>
      <c r="E207" s="166">
        <v>44.156174999999998</v>
      </c>
      <c r="F207" s="168"/>
      <c r="G207" s="168"/>
      <c r="H207" s="168"/>
      <c r="I207" s="168"/>
      <c r="J207" s="168"/>
      <c r="K207" s="168"/>
      <c r="L207" s="168"/>
      <c r="M207" s="168"/>
      <c r="N207" s="159"/>
      <c r="O207" s="159"/>
      <c r="P207" s="159"/>
      <c r="Q207" s="159"/>
      <c r="R207" s="159"/>
      <c r="S207" s="159"/>
      <c r="T207" s="160"/>
      <c r="U207" s="15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 t="s">
        <v>128</v>
      </c>
      <c r="AF207" s="149">
        <v>0</v>
      </c>
      <c r="AG207" s="149"/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50">
        <v>71</v>
      </c>
      <c r="B208" s="156" t="s">
        <v>383</v>
      </c>
      <c r="C208" s="185" t="s">
        <v>384</v>
      </c>
      <c r="D208" s="158" t="s">
        <v>147</v>
      </c>
      <c r="E208" s="165">
        <v>58.257249999999999</v>
      </c>
      <c r="F208" s="168"/>
      <c r="G208" s="168">
        <f>F208*E208</f>
        <v>0</v>
      </c>
      <c r="H208" s="168">
        <v>0</v>
      </c>
      <c r="I208" s="168">
        <f>ROUND(E208*H208,2)</f>
        <v>0</v>
      </c>
      <c r="J208" s="168">
        <v>125.5</v>
      </c>
      <c r="K208" s="168">
        <f>ROUND(E208*J208,2)</f>
        <v>7311.28</v>
      </c>
      <c r="L208" s="168">
        <v>21</v>
      </c>
      <c r="M208" s="168">
        <f>G208*(1+L208/100)</f>
        <v>0</v>
      </c>
      <c r="N208" s="159">
        <v>0</v>
      </c>
      <c r="O208" s="159">
        <f>ROUND(E208*N208,5)</f>
        <v>0</v>
      </c>
      <c r="P208" s="159">
        <v>0.05</v>
      </c>
      <c r="Q208" s="159">
        <f>ROUND(E208*P208,5)</f>
        <v>2.9128599999999998</v>
      </c>
      <c r="R208" s="159"/>
      <c r="S208" s="159"/>
      <c r="T208" s="160">
        <v>0.33</v>
      </c>
      <c r="U208" s="159">
        <f>ROUND(E208*T208,2)</f>
        <v>19.22</v>
      </c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 t="s">
        <v>126</v>
      </c>
      <c r="AF208" s="149"/>
      <c r="AG208" s="149"/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0"/>
      <c r="B209" s="156"/>
      <c r="C209" s="186" t="s">
        <v>385</v>
      </c>
      <c r="D209" s="161"/>
      <c r="E209" s="166">
        <v>43.232750000000003</v>
      </c>
      <c r="F209" s="168"/>
      <c r="G209" s="168"/>
      <c r="H209" s="168"/>
      <c r="I209" s="168"/>
      <c r="J209" s="168"/>
      <c r="K209" s="168"/>
      <c r="L209" s="168"/>
      <c r="M209" s="168"/>
      <c r="N209" s="159"/>
      <c r="O209" s="159"/>
      <c r="P209" s="159"/>
      <c r="Q209" s="159"/>
      <c r="R209" s="159"/>
      <c r="S209" s="159"/>
      <c r="T209" s="160"/>
      <c r="U209" s="159"/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 t="s">
        <v>128</v>
      </c>
      <c r="AF209" s="149">
        <v>0</v>
      </c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50"/>
      <c r="B210" s="156"/>
      <c r="C210" s="186" t="s">
        <v>386</v>
      </c>
      <c r="D210" s="161"/>
      <c r="E210" s="166">
        <v>15.0245</v>
      </c>
      <c r="F210" s="168"/>
      <c r="G210" s="168"/>
      <c r="H210" s="168"/>
      <c r="I210" s="168"/>
      <c r="J210" s="168"/>
      <c r="K210" s="168"/>
      <c r="L210" s="168"/>
      <c r="M210" s="168"/>
      <c r="N210" s="159"/>
      <c r="O210" s="159"/>
      <c r="P210" s="159"/>
      <c r="Q210" s="159"/>
      <c r="R210" s="159"/>
      <c r="S210" s="159"/>
      <c r="T210" s="160"/>
      <c r="U210" s="15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 t="s">
        <v>128</v>
      </c>
      <c r="AF210" s="149">
        <v>0</v>
      </c>
      <c r="AG210" s="149"/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0">
        <v>72</v>
      </c>
      <c r="B211" s="156" t="s">
        <v>387</v>
      </c>
      <c r="C211" s="185" t="s">
        <v>388</v>
      </c>
      <c r="D211" s="158" t="s">
        <v>154</v>
      </c>
      <c r="E211" s="165">
        <v>2.1</v>
      </c>
      <c r="F211" s="168"/>
      <c r="G211" s="168">
        <f>F211*E211</f>
        <v>0</v>
      </c>
      <c r="H211" s="168">
        <v>1227.8</v>
      </c>
      <c r="I211" s="168">
        <f>ROUND(E211*H211,2)</f>
        <v>2578.38</v>
      </c>
      <c r="J211" s="168">
        <v>5277.2</v>
      </c>
      <c r="K211" s="168">
        <f>ROUND(E211*J211,2)</f>
        <v>11082.12</v>
      </c>
      <c r="L211" s="168">
        <v>21</v>
      </c>
      <c r="M211" s="168">
        <f>G211*(1+L211/100)</f>
        <v>0</v>
      </c>
      <c r="N211" s="159">
        <v>0.11922000000000001</v>
      </c>
      <c r="O211" s="159">
        <f>ROUND(E211*N211,5)</f>
        <v>0.25036000000000003</v>
      </c>
      <c r="P211" s="159">
        <v>0</v>
      </c>
      <c r="Q211" s="159">
        <f>ROUND(E211*P211,5)</f>
        <v>0</v>
      </c>
      <c r="R211" s="159"/>
      <c r="S211" s="159"/>
      <c r="T211" s="160">
        <v>10.194000000000001</v>
      </c>
      <c r="U211" s="159">
        <f>ROUND(E211*T211,2)</f>
        <v>21.41</v>
      </c>
      <c r="V211" s="149"/>
      <c r="W211" s="149"/>
      <c r="X211" s="149"/>
      <c r="Y211" s="149"/>
      <c r="Z211" s="149"/>
      <c r="AA211" s="149"/>
      <c r="AB211" s="149"/>
      <c r="AC211" s="149"/>
      <c r="AD211" s="149"/>
      <c r="AE211" s="149" t="s">
        <v>126</v>
      </c>
      <c r="AF211" s="149"/>
      <c r="AG211" s="149"/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0"/>
      <c r="B212" s="156"/>
      <c r="C212" s="186" t="s">
        <v>389</v>
      </c>
      <c r="D212" s="161"/>
      <c r="E212" s="166">
        <v>2.1</v>
      </c>
      <c r="F212" s="168"/>
      <c r="G212" s="168"/>
      <c r="H212" s="168"/>
      <c r="I212" s="168"/>
      <c r="J212" s="168"/>
      <c r="K212" s="168"/>
      <c r="L212" s="168"/>
      <c r="M212" s="168"/>
      <c r="N212" s="159"/>
      <c r="O212" s="159"/>
      <c r="P212" s="159"/>
      <c r="Q212" s="159"/>
      <c r="R212" s="159"/>
      <c r="S212" s="159"/>
      <c r="T212" s="160"/>
      <c r="U212" s="159"/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 t="s">
        <v>128</v>
      </c>
      <c r="AF212" s="149">
        <v>0</v>
      </c>
      <c r="AG212" s="149"/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x14ac:dyDescent="0.2">
      <c r="A213" s="151" t="s">
        <v>121</v>
      </c>
      <c r="B213" s="157" t="s">
        <v>76</v>
      </c>
      <c r="C213" s="187" t="s">
        <v>77</v>
      </c>
      <c r="D213" s="162"/>
      <c r="E213" s="167"/>
      <c r="F213" s="169"/>
      <c r="G213" s="169">
        <f>SUMIF(AE214:AE226,"&lt;&gt;NOR",G214:G226)</f>
        <v>0</v>
      </c>
      <c r="H213" s="169"/>
      <c r="I213" s="169">
        <f>SUM(I214:I226)</f>
        <v>0</v>
      </c>
      <c r="J213" s="169"/>
      <c r="K213" s="169">
        <f>SUM(K214:K226)</f>
        <v>45303.02</v>
      </c>
      <c r="L213" s="169"/>
      <c r="M213" s="169">
        <f>SUM(M214:M226)</f>
        <v>0</v>
      </c>
      <c r="N213" s="163"/>
      <c r="O213" s="163">
        <f>SUM(O214:O226)</f>
        <v>0</v>
      </c>
      <c r="P213" s="163"/>
      <c r="Q213" s="163">
        <f>SUM(Q214:Q226)</f>
        <v>0</v>
      </c>
      <c r="R213" s="163"/>
      <c r="S213" s="163"/>
      <c r="T213" s="164"/>
      <c r="U213" s="163">
        <f>SUM(U214:U226)</f>
        <v>39.07</v>
      </c>
      <c r="AE213" t="s">
        <v>122</v>
      </c>
    </row>
    <row r="214" spans="1:60" outlineLevel="1" x14ac:dyDescent="0.2">
      <c r="A214" s="150">
        <v>73</v>
      </c>
      <c r="B214" s="156" t="s">
        <v>390</v>
      </c>
      <c r="C214" s="185" t="s">
        <v>391</v>
      </c>
      <c r="D214" s="158" t="s">
        <v>173</v>
      </c>
      <c r="E214" s="165">
        <v>127.25568</v>
      </c>
      <c r="F214" s="168"/>
      <c r="G214" s="168">
        <f>F214*E214</f>
        <v>0</v>
      </c>
      <c r="H214" s="168">
        <v>0</v>
      </c>
      <c r="I214" s="168">
        <f>ROUND(E214*H214,2)</f>
        <v>0</v>
      </c>
      <c r="J214" s="168">
        <v>356</v>
      </c>
      <c r="K214" s="168">
        <f>ROUND(E214*J214,2)</f>
        <v>45303.02</v>
      </c>
      <c r="L214" s="168">
        <v>21</v>
      </c>
      <c r="M214" s="168">
        <f>G214*(1+L214/100)</f>
        <v>0</v>
      </c>
      <c r="N214" s="159">
        <v>0</v>
      </c>
      <c r="O214" s="159">
        <f>ROUND(E214*N214,5)</f>
        <v>0</v>
      </c>
      <c r="P214" s="159">
        <v>0</v>
      </c>
      <c r="Q214" s="159">
        <f>ROUND(E214*P214,5)</f>
        <v>0</v>
      </c>
      <c r="R214" s="159"/>
      <c r="S214" s="159"/>
      <c r="T214" s="160">
        <v>0.307</v>
      </c>
      <c r="U214" s="159">
        <f>ROUND(E214*T214,2)</f>
        <v>39.07</v>
      </c>
      <c r="V214" s="149"/>
      <c r="W214" s="149"/>
      <c r="X214" s="149"/>
      <c r="Y214" s="149"/>
      <c r="Z214" s="149"/>
      <c r="AA214" s="149"/>
      <c r="AB214" s="149"/>
      <c r="AC214" s="149"/>
      <c r="AD214" s="149"/>
      <c r="AE214" s="149" t="s">
        <v>126</v>
      </c>
      <c r="AF214" s="149"/>
      <c r="AG214" s="149"/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0"/>
      <c r="B215" s="156"/>
      <c r="C215" s="186" t="s">
        <v>392</v>
      </c>
      <c r="D215" s="161"/>
      <c r="E215" s="166">
        <v>5.2041199999999996</v>
      </c>
      <c r="F215" s="168"/>
      <c r="G215" s="168"/>
      <c r="H215" s="168"/>
      <c r="I215" s="168"/>
      <c r="J215" s="168"/>
      <c r="K215" s="168"/>
      <c r="L215" s="168"/>
      <c r="M215" s="168"/>
      <c r="N215" s="159"/>
      <c r="O215" s="159"/>
      <c r="P215" s="159"/>
      <c r="Q215" s="159"/>
      <c r="R215" s="159"/>
      <c r="S215" s="159"/>
      <c r="T215" s="160"/>
      <c r="U215" s="159"/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 t="s">
        <v>128</v>
      </c>
      <c r="AF215" s="149">
        <v>0</v>
      </c>
      <c r="AG215" s="149"/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0"/>
      <c r="B216" s="156"/>
      <c r="C216" s="186" t="s">
        <v>393</v>
      </c>
      <c r="D216" s="161"/>
      <c r="E216" s="166">
        <v>1.32039</v>
      </c>
      <c r="F216" s="168"/>
      <c r="G216" s="168"/>
      <c r="H216" s="168"/>
      <c r="I216" s="168"/>
      <c r="J216" s="168"/>
      <c r="K216" s="168"/>
      <c r="L216" s="168"/>
      <c r="M216" s="168"/>
      <c r="N216" s="159"/>
      <c r="O216" s="159"/>
      <c r="P216" s="159"/>
      <c r="Q216" s="159"/>
      <c r="R216" s="159"/>
      <c r="S216" s="159"/>
      <c r="T216" s="160"/>
      <c r="U216" s="159"/>
      <c r="V216" s="149"/>
      <c r="W216" s="149"/>
      <c r="X216" s="149"/>
      <c r="Y216" s="149"/>
      <c r="Z216" s="149"/>
      <c r="AA216" s="149"/>
      <c r="AB216" s="149"/>
      <c r="AC216" s="149"/>
      <c r="AD216" s="149"/>
      <c r="AE216" s="149" t="s">
        <v>128</v>
      </c>
      <c r="AF216" s="149">
        <v>0</v>
      </c>
      <c r="AG216" s="149"/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0"/>
      <c r="B217" s="156"/>
      <c r="C217" s="186" t="s">
        <v>394</v>
      </c>
      <c r="D217" s="161"/>
      <c r="E217" s="166">
        <v>67.57217</v>
      </c>
      <c r="F217" s="168"/>
      <c r="G217" s="168"/>
      <c r="H217" s="168"/>
      <c r="I217" s="168"/>
      <c r="J217" s="168"/>
      <c r="K217" s="168"/>
      <c r="L217" s="168"/>
      <c r="M217" s="168"/>
      <c r="N217" s="159"/>
      <c r="O217" s="159"/>
      <c r="P217" s="159"/>
      <c r="Q217" s="159"/>
      <c r="R217" s="159"/>
      <c r="S217" s="159"/>
      <c r="T217" s="160"/>
      <c r="U217" s="159"/>
      <c r="V217" s="149"/>
      <c r="W217" s="149"/>
      <c r="X217" s="149"/>
      <c r="Y217" s="149"/>
      <c r="Z217" s="149"/>
      <c r="AA217" s="149"/>
      <c r="AB217" s="149"/>
      <c r="AC217" s="149"/>
      <c r="AD217" s="149"/>
      <c r="AE217" s="149" t="s">
        <v>128</v>
      </c>
      <c r="AF217" s="149">
        <v>0</v>
      </c>
      <c r="AG217" s="149"/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0"/>
      <c r="B218" s="156"/>
      <c r="C218" s="186" t="s">
        <v>395</v>
      </c>
      <c r="D218" s="161"/>
      <c r="E218" s="166">
        <v>25.360389999999999</v>
      </c>
      <c r="F218" s="168"/>
      <c r="G218" s="168"/>
      <c r="H218" s="168"/>
      <c r="I218" s="168"/>
      <c r="J218" s="168"/>
      <c r="K218" s="168"/>
      <c r="L218" s="168"/>
      <c r="M218" s="168"/>
      <c r="N218" s="159"/>
      <c r="O218" s="159"/>
      <c r="P218" s="159"/>
      <c r="Q218" s="159"/>
      <c r="R218" s="159"/>
      <c r="S218" s="159"/>
      <c r="T218" s="160"/>
      <c r="U218" s="15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 t="s">
        <v>128</v>
      </c>
      <c r="AF218" s="149">
        <v>0</v>
      </c>
      <c r="AG218" s="149"/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0"/>
      <c r="B219" s="156"/>
      <c r="C219" s="186" t="s">
        <v>396</v>
      </c>
      <c r="D219" s="161"/>
      <c r="E219" s="166">
        <v>0.97787000000000002</v>
      </c>
      <c r="F219" s="168"/>
      <c r="G219" s="168"/>
      <c r="H219" s="168"/>
      <c r="I219" s="168"/>
      <c r="J219" s="168"/>
      <c r="K219" s="168"/>
      <c r="L219" s="168"/>
      <c r="M219" s="168"/>
      <c r="N219" s="159"/>
      <c r="O219" s="159"/>
      <c r="P219" s="159"/>
      <c r="Q219" s="159"/>
      <c r="R219" s="159"/>
      <c r="S219" s="159"/>
      <c r="T219" s="160"/>
      <c r="U219" s="159"/>
      <c r="V219" s="149"/>
      <c r="W219" s="149"/>
      <c r="X219" s="149"/>
      <c r="Y219" s="149"/>
      <c r="Z219" s="149"/>
      <c r="AA219" s="149"/>
      <c r="AB219" s="149"/>
      <c r="AC219" s="149"/>
      <c r="AD219" s="149"/>
      <c r="AE219" s="149" t="s">
        <v>128</v>
      </c>
      <c r="AF219" s="149">
        <v>0</v>
      </c>
      <c r="AG219" s="149"/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0"/>
      <c r="B220" s="156"/>
      <c r="C220" s="186" t="s">
        <v>397</v>
      </c>
      <c r="D220" s="161"/>
      <c r="E220" s="166">
        <v>15.82663</v>
      </c>
      <c r="F220" s="168"/>
      <c r="G220" s="168"/>
      <c r="H220" s="168"/>
      <c r="I220" s="168"/>
      <c r="J220" s="168"/>
      <c r="K220" s="168"/>
      <c r="L220" s="168"/>
      <c r="M220" s="168"/>
      <c r="N220" s="159"/>
      <c r="O220" s="159"/>
      <c r="P220" s="159"/>
      <c r="Q220" s="159"/>
      <c r="R220" s="159"/>
      <c r="S220" s="159"/>
      <c r="T220" s="160"/>
      <c r="U220" s="159"/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 t="s">
        <v>128</v>
      </c>
      <c r="AF220" s="149">
        <v>0</v>
      </c>
      <c r="AG220" s="149"/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0"/>
      <c r="B221" s="156"/>
      <c r="C221" s="186" t="s">
        <v>398</v>
      </c>
      <c r="D221" s="161"/>
      <c r="E221" s="166">
        <v>5.1734299999999998</v>
      </c>
      <c r="F221" s="168"/>
      <c r="G221" s="168"/>
      <c r="H221" s="168"/>
      <c r="I221" s="168"/>
      <c r="J221" s="168"/>
      <c r="K221" s="168"/>
      <c r="L221" s="168"/>
      <c r="M221" s="168"/>
      <c r="N221" s="159"/>
      <c r="O221" s="159"/>
      <c r="P221" s="159"/>
      <c r="Q221" s="159"/>
      <c r="R221" s="159"/>
      <c r="S221" s="159"/>
      <c r="T221" s="160"/>
      <c r="U221" s="15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 t="s">
        <v>128</v>
      </c>
      <c r="AF221" s="149">
        <v>0</v>
      </c>
      <c r="AG221" s="149"/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50"/>
      <c r="B222" s="156"/>
      <c r="C222" s="186" t="s">
        <v>399</v>
      </c>
      <c r="D222" s="161"/>
      <c r="E222" s="166">
        <v>0.36825000000000002</v>
      </c>
      <c r="F222" s="168"/>
      <c r="G222" s="168"/>
      <c r="H222" s="168"/>
      <c r="I222" s="168"/>
      <c r="J222" s="168"/>
      <c r="K222" s="168"/>
      <c r="L222" s="168"/>
      <c r="M222" s="168"/>
      <c r="N222" s="159"/>
      <c r="O222" s="159"/>
      <c r="P222" s="159"/>
      <c r="Q222" s="159"/>
      <c r="R222" s="159"/>
      <c r="S222" s="159"/>
      <c r="T222" s="160"/>
      <c r="U222" s="159"/>
      <c r="V222" s="149"/>
      <c r="W222" s="149"/>
      <c r="X222" s="149"/>
      <c r="Y222" s="149"/>
      <c r="Z222" s="149"/>
      <c r="AA222" s="149"/>
      <c r="AB222" s="149"/>
      <c r="AC222" s="149"/>
      <c r="AD222" s="149"/>
      <c r="AE222" s="149" t="s">
        <v>128</v>
      </c>
      <c r="AF222" s="149">
        <v>0</v>
      </c>
      <c r="AG222" s="149"/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0"/>
      <c r="B223" s="156"/>
      <c r="C223" s="186" t="s">
        <v>400</v>
      </c>
      <c r="D223" s="161"/>
      <c r="E223" s="166">
        <v>5.0769500000000001</v>
      </c>
      <c r="F223" s="168"/>
      <c r="G223" s="168"/>
      <c r="H223" s="168"/>
      <c r="I223" s="168"/>
      <c r="J223" s="168"/>
      <c r="K223" s="168"/>
      <c r="L223" s="168"/>
      <c r="M223" s="168"/>
      <c r="N223" s="159"/>
      <c r="O223" s="159"/>
      <c r="P223" s="159"/>
      <c r="Q223" s="159"/>
      <c r="R223" s="159"/>
      <c r="S223" s="159"/>
      <c r="T223" s="160"/>
      <c r="U223" s="159"/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 t="s">
        <v>128</v>
      </c>
      <c r="AF223" s="149">
        <v>0</v>
      </c>
      <c r="AG223" s="149"/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0"/>
      <c r="B224" s="156"/>
      <c r="C224" s="186" t="s">
        <v>401</v>
      </c>
      <c r="D224" s="161"/>
      <c r="E224" s="166">
        <v>2.2200000000000001E-2</v>
      </c>
      <c r="F224" s="168"/>
      <c r="G224" s="168"/>
      <c r="H224" s="168"/>
      <c r="I224" s="168"/>
      <c r="J224" s="168"/>
      <c r="K224" s="168"/>
      <c r="L224" s="168"/>
      <c r="M224" s="168"/>
      <c r="N224" s="159"/>
      <c r="O224" s="159"/>
      <c r="P224" s="159"/>
      <c r="Q224" s="159"/>
      <c r="R224" s="159"/>
      <c r="S224" s="159"/>
      <c r="T224" s="160"/>
      <c r="U224" s="15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 t="s">
        <v>128</v>
      </c>
      <c r="AF224" s="149">
        <v>0</v>
      </c>
      <c r="AG224" s="149"/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0"/>
      <c r="B225" s="156"/>
      <c r="C225" s="186" t="s">
        <v>402</v>
      </c>
      <c r="D225" s="161"/>
      <c r="E225" s="166">
        <v>0.10292</v>
      </c>
      <c r="F225" s="168"/>
      <c r="G225" s="168"/>
      <c r="H225" s="168"/>
      <c r="I225" s="168"/>
      <c r="J225" s="168"/>
      <c r="K225" s="168"/>
      <c r="L225" s="168"/>
      <c r="M225" s="168"/>
      <c r="N225" s="159"/>
      <c r="O225" s="159"/>
      <c r="P225" s="159"/>
      <c r="Q225" s="159"/>
      <c r="R225" s="159"/>
      <c r="S225" s="159"/>
      <c r="T225" s="160"/>
      <c r="U225" s="159"/>
      <c r="V225" s="149"/>
      <c r="W225" s="149"/>
      <c r="X225" s="149"/>
      <c r="Y225" s="149"/>
      <c r="Z225" s="149"/>
      <c r="AA225" s="149"/>
      <c r="AB225" s="149"/>
      <c r="AC225" s="149"/>
      <c r="AD225" s="149"/>
      <c r="AE225" s="149" t="s">
        <v>128</v>
      </c>
      <c r="AF225" s="149">
        <v>0</v>
      </c>
      <c r="AG225" s="149"/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0"/>
      <c r="B226" s="156"/>
      <c r="C226" s="186" t="s">
        <v>403</v>
      </c>
      <c r="D226" s="161"/>
      <c r="E226" s="166">
        <v>0.25036000000000003</v>
      </c>
      <c r="F226" s="168"/>
      <c r="G226" s="168"/>
      <c r="H226" s="168"/>
      <c r="I226" s="168"/>
      <c r="J226" s="168"/>
      <c r="K226" s="168"/>
      <c r="L226" s="168"/>
      <c r="M226" s="168"/>
      <c r="N226" s="159"/>
      <c r="O226" s="159"/>
      <c r="P226" s="159"/>
      <c r="Q226" s="159"/>
      <c r="R226" s="159"/>
      <c r="S226" s="159"/>
      <c r="T226" s="160"/>
      <c r="U226" s="159"/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 t="s">
        <v>128</v>
      </c>
      <c r="AF226" s="149">
        <v>0</v>
      </c>
      <c r="AG226" s="149"/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x14ac:dyDescent="0.2">
      <c r="A227" s="151" t="s">
        <v>121</v>
      </c>
      <c r="B227" s="157" t="s">
        <v>78</v>
      </c>
      <c r="C227" s="187" t="s">
        <v>79</v>
      </c>
      <c r="D227" s="162"/>
      <c r="E227" s="167"/>
      <c r="F227" s="169"/>
      <c r="G227" s="169">
        <f>SUMIF(AE228:AE238,"&lt;&gt;NOR",G228:G238)</f>
        <v>0</v>
      </c>
      <c r="H227" s="169"/>
      <c r="I227" s="169">
        <f>SUM(I228:I238)</f>
        <v>35837.760000000002</v>
      </c>
      <c r="J227" s="169"/>
      <c r="K227" s="169">
        <f>SUM(K228:K238)</f>
        <v>10792.65</v>
      </c>
      <c r="L227" s="169"/>
      <c r="M227" s="169">
        <f>SUM(M228:M238)</f>
        <v>0</v>
      </c>
      <c r="N227" s="163"/>
      <c r="O227" s="163">
        <f>SUM(O228:O238)</f>
        <v>0.34342</v>
      </c>
      <c r="P227" s="163"/>
      <c r="Q227" s="163">
        <f>SUM(Q228:Q238)</f>
        <v>0</v>
      </c>
      <c r="R227" s="163"/>
      <c r="S227" s="163"/>
      <c r="T227" s="164"/>
      <c r="U227" s="163">
        <f>SUM(U228:U238)</f>
        <v>17.68</v>
      </c>
      <c r="AE227" t="s">
        <v>122</v>
      </c>
    </row>
    <row r="228" spans="1:60" ht="22.5" outlineLevel="1" x14ac:dyDescent="0.2">
      <c r="A228" s="150">
        <v>74</v>
      </c>
      <c r="B228" s="156" t="s">
        <v>404</v>
      </c>
      <c r="C228" s="185" t="s">
        <v>405</v>
      </c>
      <c r="D228" s="158" t="s">
        <v>147</v>
      </c>
      <c r="E228" s="165">
        <v>23.7</v>
      </c>
      <c r="F228" s="168"/>
      <c r="G228" s="168">
        <f>F228*E228</f>
        <v>0</v>
      </c>
      <c r="H228" s="168">
        <v>167.49</v>
      </c>
      <c r="I228" s="168">
        <f>ROUND(E228*H228,2)</f>
        <v>3969.51</v>
      </c>
      <c r="J228" s="168">
        <v>85.009999999999991</v>
      </c>
      <c r="K228" s="168">
        <f>ROUND(E228*J228,2)</f>
        <v>2014.74</v>
      </c>
      <c r="L228" s="168">
        <v>21</v>
      </c>
      <c r="M228" s="168">
        <f>G228*(1+L228/100)</f>
        <v>0</v>
      </c>
      <c r="N228" s="159">
        <v>5.1999999999999995E-4</v>
      </c>
      <c r="O228" s="159">
        <f>ROUND(E228*N228,5)</f>
        <v>1.2319999999999999E-2</v>
      </c>
      <c r="P228" s="159">
        <v>0</v>
      </c>
      <c r="Q228" s="159">
        <f>ROUND(E228*P228,5)</f>
        <v>0</v>
      </c>
      <c r="R228" s="159"/>
      <c r="S228" s="159"/>
      <c r="T228" s="160">
        <v>0.16</v>
      </c>
      <c r="U228" s="159">
        <f>ROUND(E228*T228,2)</f>
        <v>3.79</v>
      </c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 t="s">
        <v>126</v>
      </c>
      <c r="AF228" s="149"/>
      <c r="AG228" s="149"/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0"/>
      <c r="B229" s="156"/>
      <c r="C229" s="186" t="s">
        <v>406</v>
      </c>
      <c r="D229" s="161"/>
      <c r="E229" s="166">
        <v>23.7</v>
      </c>
      <c r="F229" s="168"/>
      <c r="G229" s="168"/>
      <c r="H229" s="168"/>
      <c r="I229" s="168"/>
      <c r="J229" s="168"/>
      <c r="K229" s="168"/>
      <c r="L229" s="168"/>
      <c r="M229" s="168"/>
      <c r="N229" s="159"/>
      <c r="O229" s="159"/>
      <c r="P229" s="159"/>
      <c r="Q229" s="159"/>
      <c r="R229" s="159"/>
      <c r="S229" s="159"/>
      <c r="T229" s="160"/>
      <c r="U229" s="15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 t="s">
        <v>128</v>
      </c>
      <c r="AF229" s="149">
        <v>0</v>
      </c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50">
        <v>75</v>
      </c>
      <c r="B230" s="156" t="s">
        <v>407</v>
      </c>
      <c r="C230" s="185" t="s">
        <v>408</v>
      </c>
      <c r="D230" s="158" t="s">
        <v>154</v>
      </c>
      <c r="E230" s="165">
        <v>7.9</v>
      </c>
      <c r="F230" s="168"/>
      <c r="G230" s="168">
        <f>F230*E230</f>
        <v>0</v>
      </c>
      <c r="H230" s="168">
        <v>71.37</v>
      </c>
      <c r="I230" s="168">
        <f>ROUND(E230*H230,2)</f>
        <v>563.82000000000005</v>
      </c>
      <c r="J230" s="168">
        <v>53.129999999999995</v>
      </c>
      <c r="K230" s="168">
        <f>ROUND(E230*J230,2)</f>
        <v>419.73</v>
      </c>
      <c r="L230" s="168">
        <v>21</v>
      </c>
      <c r="M230" s="168">
        <f>G230*(1+L230/100)</f>
        <v>0</v>
      </c>
      <c r="N230" s="159">
        <v>5.2999999999999998E-4</v>
      </c>
      <c r="O230" s="159">
        <f>ROUND(E230*N230,5)</f>
        <v>4.1900000000000001E-3</v>
      </c>
      <c r="P230" s="159">
        <v>0</v>
      </c>
      <c r="Q230" s="159">
        <f>ROUND(E230*P230,5)</f>
        <v>0</v>
      </c>
      <c r="R230" s="159"/>
      <c r="S230" s="159"/>
      <c r="T230" s="160">
        <v>0.1</v>
      </c>
      <c r="U230" s="159">
        <f>ROUND(E230*T230,2)</f>
        <v>0.79</v>
      </c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 t="s">
        <v>126</v>
      </c>
      <c r="AF230" s="149"/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0"/>
      <c r="B231" s="156"/>
      <c r="C231" s="186" t="s">
        <v>409</v>
      </c>
      <c r="D231" s="161"/>
      <c r="E231" s="166">
        <v>7.9</v>
      </c>
      <c r="F231" s="168"/>
      <c r="G231" s="168"/>
      <c r="H231" s="168"/>
      <c r="I231" s="168"/>
      <c r="J231" s="168"/>
      <c r="K231" s="168"/>
      <c r="L231" s="168"/>
      <c r="M231" s="168"/>
      <c r="N231" s="159"/>
      <c r="O231" s="159"/>
      <c r="P231" s="159"/>
      <c r="Q231" s="159"/>
      <c r="R231" s="159"/>
      <c r="S231" s="159"/>
      <c r="T231" s="160"/>
      <c r="U231" s="159"/>
      <c r="V231" s="149"/>
      <c r="W231" s="149"/>
      <c r="X231" s="149"/>
      <c r="Y231" s="149"/>
      <c r="Z231" s="149"/>
      <c r="AA231" s="149"/>
      <c r="AB231" s="149"/>
      <c r="AC231" s="149"/>
      <c r="AD231" s="149"/>
      <c r="AE231" s="149" t="s">
        <v>128</v>
      </c>
      <c r="AF231" s="149">
        <v>0</v>
      </c>
      <c r="AG231" s="149"/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22.5" outlineLevel="1" x14ac:dyDescent="0.2">
      <c r="A232" s="150">
        <v>76</v>
      </c>
      <c r="B232" s="156" t="s">
        <v>410</v>
      </c>
      <c r="C232" s="185" t="s">
        <v>411</v>
      </c>
      <c r="D232" s="158" t="s">
        <v>147</v>
      </c>
      <c r="E232" s="165">
        <v>11.5</v>
      </c>
      <c r="F232" s="168"/>
      <c r="G232" s="168">
        <f>F232*E232</f>
        <v>0</v>
      </c>
      <c r="H232" s="168">
        <v>272.49</v>
      </c>
      <c r="I232" s="168">
        <f>ROUND(E232*H232,2)</f>
        <v>3133.64</v>
      </c>
      <c r="J232" s="168">
        <v>112.00999999999999</v>
      </c>
      <c r="K232" s="168">
        <f>ROUND(E232*J232,2)</f>
        <v>1288.1199999999999</v>
      </c>
      <c r="L232" s="168">
        <v>21</v>
      </c>
      <c r="M232" s="168">
        <f>G232*(1+L232/100)</f>
        <v>0</v>
      </c>
      <c r="N232" s="159">
        <v>5.5900000000000004E-3</v>
      </c>
      <c r="O232" s="159">
        <f>ROUND(E232*N232,5)</f>
        <v>6.429E-2</v>
      </c>
      <c r="P232" s="159">
        <v>0</v>
      </c>
      <c r="Q232" s="159">
        <f>ROUND(E232*P232,5)</f>
        <v>0</v>
      </c>
      <c r="R232" s="159"/>
      <c r="S232" s="159"/>
      <c r="T232" s="160">
        <v>0.22991</v>
      </c>
      <c r="U232" s="159">
        <f>ROUND(E232*T232,2)</f>
        <v>2.64</v>
      </c>
      <c r="V232" s="149"/>
      <c r="W232" s="149"/>
      <c r="X232" s="149"/>
      <c r="Y232" s="149"/>
      <c r="Z232" s="149"/>
      <c r="AA232" s="149"/>
      <c r="AB232" s="149"/>
      <c r="AC232" s="149"/>
      <c r="AD232" s="149"/>
      <c r="AE232" s="149" t="s">
        <v>126</v>
      </c>
      <c r="AF232" s="149"/>
      <c r="AG232" s="149"/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0"/>
      <c r="B233" s="156"/>
      <c r="C233" s="186" t="s">
        <v>412</v>
      </c>
      <c r="D233" s="161"/>
      <c r="E233" s="166">
        <v>11.5</v>
      </c>
      <c r="F233" s="168"/>
      <c r="G233" s="168"/>
      <c r="H233" s="168"/>
      <c r="I233" s="168"/>
      <c r="J233" s="168"/>
      <c r="K233" s="168"/>
      <c r="L233" s="168"/>
      <c r="M233" s="168"/>
      <c r="N233" s="159"/>
      <c r="O233" s="159"/>
      <c r="P233" s="159"/>
      <c r="Q233" s="159"/>
      <c r="R233" s="159"/>
      <c r="S233" s="159"/>
      <c r="T233" s="160"/>
      <c r="U233" s="159"/>
      <c r="V233" s="149"/>
      <c r="W233" s="149"/>
      <c r="X233" s="149"/>
      <c r="Y233" s="149"/>
      <c r="Z233" s="149"/>
      <c r="AA233" s="149"/>
      <c r="AB233" s="149"/>
      <c r="AC233" s="149"/>
      <c r="AD233" s="149"/>
      <c r="AE233" s="149" t="s">
        <v>128</v>
      </c>
      <c r="AF233" s="149">
        <v>0</v>
      </c>
      <c r="AG233" s="149"/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ht="22.5" outlineLevel="1" x14ac:dyDescent="0.2">
      <c r="A234" s="150">
        <v>77</v>
      </c>
      <c r="B234" s="156" t="s">
        <v>413</v>
      </c>
      <c r="C234" s="185" t="s">
        <v>414</v>
      </c>
      <c r="D234" s="158" t="s">
        <v>147</v>
      </c>
      <c r="E234" s="165">
        <v>39.33</v>
      </c>
      <c r="F234" s="168"/>
      <c r="G234" s="168">
        <f>F234*E234</f>
        <v>0</v>
      </c>
      <c r="H234" s="168">
        <v>288.75</v>
      </c>
      <c r="I234" s="168">
        <f>ROUND(E234*H234,2)</f>
        <v>11356.54</v>
      </c>
      <c r="J234" s="168">
        <v>129.25</v>
      </c>
      <c r="K234" s="168">
        <f>ROUND(E234*J234,2)</f>
        <v>5083.3999999999996</v>
      </c>
      <c r="L234" s="168">
        <v>21</v>
      </c>
      <c r="M234" s="168">
        <f>G234*(1+L234/100)</f>
        <v>0</v>
      </c>
      <c r="N234" s="159">
        <v>5.9800000000000001E-3</v>
      </c>
      <c r="O234" s="159">
        <f>ROUND(E234*N234,5)</f>
        <v>0.23519000000000001</v>
      </c>
      <c r="P234" s="159">
        <v>0</v>
      </c>
      <c r="Q234" s="159">
        <f>ROUND(E234*P234,5)</f>
        <v>0</v>
      </c>
      <c r="R234" s="159"/>
      <c r="S234" s="159"/>
      <c r="T234" s="160">
        <v>0.26600000000000001</v>
      </c>
      <c r="U234" s="159">
        <f>ROUND(E234*T234,2)</f>
        <v>10.46</v>
      </c>
      <c r="V234" s="149"/>
      <c r="W234" s="149"/>
      <c r="X234" s="149"/>
      <c r="Y234" s="149"/>
      <c r="Z234" s="149"/>
      <c r="AA234" s="149"/>
      <c r="AB234" s="149"/>
      <c r="AC234" s="149"/>
      <c r="AD234" s="149"/>
      <c r="AE234" s="149" t="s">
        <v>126</v>
      </c>
      <c r="AF234" s="149"/>
      <c r="AG234" s="149"/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50"/>
      <c r="B235" s="156"/>
      <c r="C235" s="186" t="s">
        <v>415</v>
      </c>
      <c r="D235" s="161"/>
      <c r="E235" s="166">
        <v>39.33</v>
      </c>
      <c r="F235" s="168"/>
      <c r="G235" s="168"/>
      <c r="H235" s="168"/>
      <c r="I235" s="168"/>
      <c r="J235" s="168"/>
      <c r="K235" s="168"/>
      <c r="L235" s="168"/>
      <c r="M235" s="168"/>
      <c r="N235" s="159"/>
      <c r="O235" s="159"/>
      <c r="P235" s="159"/>
      <c r="Q235" s="159"/>
      <c r="R235" s="159"/>
      <c r="S235" s="159"/>
      <c r="T235" s="160"/>
      <c r="U235" s="159"/>
      <c r="V235" s="149"/>
      <c r="W235" s="149"/>
      <c r="X235" s="149"/>
      <c r="Y235" s="149"/>
      <c r="Z235" s="149"/>
      <c r="AA235" s="149"/>
      <c r="AB235" s="149"/>
      <c r="AC235" s="149"/>
      <c r="AD235" s="149"/>
      <c r="AE235" s="149" t="s">
        <v>128</v>
      </c>
      <c r="AF235" s="149">
        <v>0</v>
      </c>
      <c r="AG235" s="149"/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0">
        <v>78</v>
      </c>
      <c r="B236" s="156" t="s">
        <v>416</v>
      </c>
      <c r="C236" s="185" t="s">
        <v>417</v>
      </c>
      <c r="D236" s="158" t="s">
        <v>147</v>
      </c>
      <c r="E236" s="165">
        <v>119.25</v>
      </c>
      <c r="F236" s="168"/>
      <c r="G236" s="168">
        <f>F236*E236</f>
        <v>0</v>
      </c>
      <c r="H236" s="168">
        <v>141</v>
      </c>
      <c r="I236" s="168">
        <f>ROUND(E236*H236,2)</f>
        <v>16814.25</v>
      </c>
      <c r="J236" s="168">
        <v>0</v>
      </c>
      <c r="K236" s="168">
        <f>ROUND(E236*J236,2)</f>
        <v>0</v>
      </c>
      <c r="L236" s="168">
        <v>21</v>
      </c>
      <c r="M236" s="168">
        <f>G236*(1+L236/100)</f>
        <v>0</v>
      </c>
      <c r="N236" s="159">
        <v>2.3000000000000001E-4</v>
      </c>
      <c r="O236" s="159">
        <f>ROUND(E236*N236,5)</f>
        <v>2.743E-2</v>
      </c>
      <c r="P236" s="159">
        <v>0</v>
      </c>
      <c r="Q236" s="159">
        <f>ROUND(E236*P236,5)</f>
        <v>0</v>
      </c>
      <c r="R236" s="159"/>
      <c r="S236" s="159"/>
      <c r="T236" s="160">
        <v>0</v>
      </c>
      <c r="U236" s="159">
        <f>ROUND(E236*T236,2)</f>
        <v>0</v>
      </c>
      <c r="V236" s="149"/>
      <c r="W236" s="149"/>
      <c r="X236" s="149"/>
      <c r="Y236" s="149"/>
      <c r="Z236" s="149"/>
      <c r="AA236" s="149"/>
      <c r="AB236" s="149"/>
      <c r="AC236" s="149"/>
      <c r="AD236" s="149"/>
      <c r="AE236" s="149" t="s">
        <v>158</v>
      </c>
      <c r="AF236" s="149"/>
      <c r="AG236" s="149"/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50"/>
      <c r="B237" s="156"/>
      <c r="C237" s="186" t="s">
        <v>418</v>
      </c>
      <c r="D237" s="161"/>
      <c r="E237" s="166">
        <v>119.25</v>
      </c>
      <c r="F237" s="168"/>
      <c r="G237" s="168"/>
      <c r="H237" s="168"/>
      <c r="I237" s="168"/>
      <c r="J237" s="168"/>
      <c r="K237" s="168"/>
      <c r="L237" s="168"/>
      <c r="M237" s="168"/>
      <c r="N237" s="159"/>
      <c r="O237" s="159"/>
      <c r="P237" s="159"/>
      <c r="Q237" s="159"/>
      <c r="R237" s="159"/>
      <c r="S237" s="159"/>
      <c r="T237" s="160"/>
      <c r="U237" s="159"/>
      <c r="V237" s="149"/>
      <c r="W237" s="149"/>
      <c r="X237" s="149"/>
      <c r="Y237" s="149"/>
      <c r="Z237" s="149"/>
      <c r="AA237" s="149"/>
      <c r="AB237" s="149"/>
      <c r="AC237" s="149"/>
      <c r="AD237" s="149"/>
      <c r="AE237" s="149" t="s">
        <v>128</v>
      </c>
      <c r="AF237" s="149">
        <v>0</v>
      </c>
      <c r="AG237" s="149"/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0">
        <v>79</v>
      </c>
      <c r="B238" s="156" t="s">
        <v>419</v>
      </c>
      <c r="C238" s="185" t="s">
        <v>420</v>
      </c>
      <c r="D238" s="158" t="s">
        <v>0</v>
      </c>
      <c r="E238" s="165">
        <v>4.45</v>
      </c>
      <c r="F238" s="168"/>
      <c r="G238" s="168">
        <f>F238*E238</f>
        <v>0</v>
      </c>
      <c r="H238" s="168">
        <v>0</v>
      </c>
      <c r="I238" s="168">
        <f>ROUND(E238*H238,2)</f>
        <v>0</v>
      </c>
      <c r="J238" s="168">
        <v>446.44</v>
      </c>
      <c r="K238" s="168">
        <f>ROUND(E238*J238,2)</f>
        <v>1986.66</v>
      </c>
      <c r="L238" s="168">
        <v>21</v>
      </c>
      <c r="M238" s="168">
        <f>G238*(1+L238/100)</f>
        <v>0</v>
      </c>
      <c r="N238" s="159">
        <v>0</v>
      </c>
      <c r="O238" s="159">
        <f>ROUND(E238*N238,5)</f>
        <v>0</v>
      </c>
      <c r="P238" s="159">
        <v>0</v>
      </c>
      <c r="Q238" s="159">
        <f>ROUND(E238*P238,5)</f>
        <v>0</v>
      </c>
      <c r="R238" s="159"/>
      <c r="S238" s="159"/>
      <c r="T238" s="160">
        <v>0</v>
      </c>
      <c r="U238" s="159">
        <f>ROUND(E238*T238,2)</f>
        <v>0</v>
      </c>
      <c r="V238" s="149"/>
      <c r="W238" s="149"/>
      <c r="X238" s="149"/>
      <c r="Y238" s="149"/>
      <c r="Z238" s="149"/>
      <c r="AA238" s="149"/>
      <c r="AB238" s="149"/>
      <c r="AC238" s="149"/>
      <c r="AD238" s="149"/>
      <c r="AE238" s="149" t="s">
        <v>126</v>
      </c>
      <c r="AF238" s="149"/>
      <c r="AG238" s="149"/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x14ac:dyDescent="0.2">
      <c r="A239" s="151" t="s">
        <v>121</v>
      </c>
      <c r="B239" s="157" t="s">
        <v>80</v>
      </c>
      <c r="C239" s="187" t="s">
        <v>81</v>
      </c>
      <c r="D239" s="162"/>
      <c r="E239" s="167"/>
      <c r="F239" s="169"/>
      <c r="G239" s="169">
        <f>SUMIF(AE240:AE258,"&lt;&gt;NOR",G240:G258)</f>
        <v>0</v>
      </c>
      <c r="H239" s="169"/>
      <c r="I239" s="169">
        <f>SUM(I240:I258)</f>
        <v>126773.72</v>
      </c>
      <c r="J239" s="169"/>
      <c r="K239" s="169">
        <f>SUM(K240:K258)</f>
        <v>209761.46000000002</v>
      </c>
      <c r="L239" s="169"/>
      <c r="M239" s="169">
        <f>SUM(M240:M258)</f>
        <v>0</v>
      </c>
      <c r="N239" s="163"/>
      <c r="O239" s="163">
        <f>SUM(O240:O258)</f>
        <v>5.0062599999999993</v>
      </c>
      <c r="P239" s="163"/>
      <c r="Q239" s="163">
        <f>SUM(Q240:Q258)</f>
        <v>9.3290800000000011</v>
      </c>
      <c r="R239" s="163"/>
      <c r="S239" s="163"/>
      <c r="T239" s="164"/>
      <c r="U239" s="163">
        <f>SUM(U240:U258)</f>
        <v>271.64000000000004</v>
      </c>
      <c r="AE239" t="s">
        <v>122</v>
      </c>
    </row>
    <row r="240" spans="1:60" outlineLevel="1" x14ac:dyDescent="0.2">
      <c r="A240" s="150">
        <v>80</v>
      </c>
      <c r="B240" s="156" t="s">
        <v>421</v>
      </c>
      <c r="C240" s="185" t="s">
        <v>422</v>
      </c>
      <c r="D240" s="158" t="s">
        <v>147</v>
      </c>
      <c r="E240" s="165">
        <v>149.93440000000001</v>
      </c>
      <c r="F240" s="168"/>
      <c r="G240" s="168">
        <f>F240*E240</f>
        <v>0</v>
      </c>
      <c r="H240" s="168">
        <v>0</v>
      </c>
      <c r="I240" s="168">
        <f>ROUND(E240*H240,2)</f>
        <v>0</v>
      </c>
      <c r="J240" s="168">
        <v>342</v>
      </c>
      <c r="K240" s="168">
        <f>ROUND(E240*J240,2)</f>
        <v>51277.56</v>
      </c>
      <c r="L240" s="168">
        <v>21</v>
      </c>
      <c r="M240" s="168">
        <f>G240*(1+L240/100)</f>
        <v>0</v>
      </c>
      <c r="N240" s="159">
        <v>0</v>
      </c>
      <c r="O240" s="159">
        <f>ROUND(E240*N240,5)</f>
        <v>0</v>
      </c>
      <c r="P240" s="159">
        <v>5.4239999999999997E-2</v>
      </c>
      <c r="Q240" s="159">
        <f>ROUND(E240*P240,5)</f>
        <v>8.1324400000000008</v>
      </c>
      <c r="R240" s="159"/>
      <c r="S240" s="159"/>
      <c r="T240" s="160">
        <v>0.63053999999999999</v>
      </c>
      <c r="U240" s="159">
        <f>ROUND(E240*T240,2)</f>
        <v>94.54</v>
      </c>
      <c r="V240" s="149"/>
      <c r="W240" s="149"/>
      <c r="X240" s="149"/>
      <c r="Y240" s="149"/>
      <c r="Z240" s="149"/>
      <c r="AA240" s="149"/>
      <c r="AB240" s="149"/>
      <c r="AC240" s="149"/>
      <c r="AD240" s="149"/>
      <c r="AE240" s="149" t="s">
        <v>239</v>
      </c>
      <c r="AF240" s="149"/>
      <c r="AG240" s="149"/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50"/>
      <c r="B241" s="156"/>
      <c r="C241" s="186" t="s">
        <v>423</v>
      </c>
      <c r="D241" s="161"/>
      <c r="E241" s="166">
        <v>149.93440000000001</v>
      </c>
      <c r="F241" s="168"/>
      <c r="G241" s="168"/>
      <c r="H241" s="168"/>
      <c r="I241" s="168"/>
      <c r="J241" s="168"/>
      <c r="K241" s="168"/>
      <c r="L241" s="168"/>
      <c r="M241" s="168"/>
      <c r="N241" s="159"/>
      <c r="O241" s="159"/>
      <c r="P241" s="159"/>
      <c r="Q241" s="159"/>
      <c r="R241" s="159"/>
      <c r="S241" s="159"/>
      <c r="T241" s="160"/>
      <c r="U241" s="159"/>
      <c r="V241" s="149"/>
      <c r="W241" s="149"/>
      <c r="X241" s="149"/>
      <c r="Y241" s="149"/>
      <c r="Z241" s="149"/>
      <c r="AA241" s="149"/>
      <c r="AB241" s="149"/>
      <c r="AC241" s="149"/>
      <c r="AD241" s="149"/>
      <c r="AE241" s="149" t="s">
        <v>128</v>
      </c>
      <c r="AF241" s="149">
        <v>0</v>
      </c>
      <c r="AG241" s="149"/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50">
        <v>81</v>
      </c>
      <c r="B242" s="156" t="s">
        <v>424</v>
      </c>
      <c r="C242" s="185" t="s">
        <v>425</v>
      </c>
      <c r="D242" s="158" t="s">
        <v>426</v>
      </c>
      <c r="E242" s="165">
        <v>8</v>
      </c>
      <c r="F242" s="168"/>
      <c r="G242" s="168">
        <f t="shared" ref="G242:G243" si="10">F242*E242</f>
        <v>0</v>
      </c>
      <c r="H242" s="168">
        <v>0</v>
      </c>
      <c r="I242" s="168">
        <f>ROUND(E242*H242,2)</f>
        <v>0</v>
      </c>
      <c r="J242" s="168">
        <v>1700</v>
      </c>
      <c r="K242" s="168">
        <f>ROUND(E242*J242,2)</f>
        <v>13600</v>
      </c>
      <c r="L242" s="168">
        <v>21</v>
      </c>
      <c r="M242" s="168">
        <f>G242*(1+L242/100)</f>
        <v>0</v>
      </c>
      <c r="N242" s="159">
        <v>0</v>
      </c>
      <c r="O242" s="159">
        <f>ROUND(E242*N242,5)</f>
        <v>0</v>
      </c>
      <c r="P242" s="159">
        <v>0</v>
      </c>
      <c r="Q242" s="159">
        <f>ROUND(E242*P242,5)</f>
        <v>0</v>
      </c>
      <c r="R242" s="159"/>
      <c r="S242" s="159"/>
      <c r="T242" s="160">
        <v>0</v>
      </c>
      <c r="U242" s="159">
        <f>ROUND(E242*T242,2)</f>
        <v>0</v>
      </c>
      <c r="V242" s="149"/>
      <c r="W242" s="149"/>
      <c r="X242" s="149"/>
      <c r="Y242" s="149"/>
      <c r="Z242" s="149"/>
      <c r="AA242" s="149"/>
      <c r="AB242" s="149"/>
      <c r="AC242" s="149"/>
      <c r="AD242" s="149"/>
      <c r="AE242" s="149" t="s">
        <v>126</v>
      </c>
      <c r="AF242" s="149"/>
      <c r="AG242" s="149"/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50">
        <v>82</v>
      </c>
      <c r="B243" s="156" t="s">
        <v>427</v>
      </c>
      <c r="C243" s="185" t="s">
        <v>428</v>
      </c>
      <c r="D243" s="158" t="s">
        <v>154</v>
      </c>
      <c r="E243" s="165">
        <v>4.4320000000000004</v>
      </c>
      <c r="F243" s="168"/>
      <c r="G243" s="168">
        <f t="shared" si="10"/>
        <v>0</v>
      </c>
      <c r="H243" s="168">
        <v>0</v>
      </c>
      <c r="I243" s="168">
        <f>ROUND(E243*H243,2)</f>
        <v>0</v>
      </c>
      <c r="J243" s="168">
        <v>686</v>
      </c>
      <c r="K243" s="168">
        <f>ROUND(E243*J243,2)</f>
        <v>3040.35</v>
      </c>
      <c r="L243" s="168">
        <v>21</v>
      </c>
      <c r="M243" s="168">
        <f>G243*(1+L243/100)</f>
        <v>0</v>
      </c>
      <c r="N243" s="159">
        <v>0</v>
      </c>
      <c r="O243" s="159">
        <f>ROUND(E243*N243,5)</f>
        <v>0</v>
      </c>
      <c r="P243" s="159">
        <v>0.27</v>
      </c>
      <c r="Q243" s="159">
        <f>ROUND(E243*P243,5)</f>
        <v>1.1966399999999999</v>
      </c>
      <c r="R243" s="159"/>
      <c r="S243" s="159"/>
      <c r="T243" s="160">
        <v>1.35225</v>
      </c>
      <c r="U243" s="159">
        <f>ROUND(E243*T243,2)</f>
        <v>5.99</v>
      </c>
      <c r="V243" s="149"/>
      <c r="W243" s="149"/>
      <c r="X243" s="149"/>
      <c r="Y243" s="149"/>
      <c r="Z243" s="149"/>
      <c r="AA243" s="149"/>
      <c r="AB243" s="149"/>
      <c r="AC243" s="149"/>
      <c r="AD243" s="149"/>
      <c r="AE243" s="149" t="s">
        <v>239</v>
      </c>
      <c r="AF243" s="149"/>
      <c r="AG243" s="149"/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50"/>
      <c r="B244" s="156"/>
      <c r="C244" s="186" t="s">
        <v>429</v>
      </c>
      <c r="D244" s="161"/>
      <c r="E244" s="166">
        <v>4.4320000000000004</v>
      </c>
      <c r="F244" s="168"/>
      <c r="G244" s="168"/>
      <c r="H244" s="168"/>
      <c r="I244" s="168"/>
      <c r="J244" s="168"/>
      <c r="K244" s="168"/>
      <c r="L244" s="168"/>
      <c r="M244" s="168"/>
      <c r="N244" s="159"/>
      <c r="O244" s="159"/>
      <c r="P244" s="159"/>
      <c r="Q244" s="159"/>
      <c r="R244" s="159"/>
      <c r="S244" s="159"/>
      <c r="T244" s="160"/>
      <c r="U244" s="159"/>
      <c r="V244" s="149"/>
      <c r="W244" s="149"/>
      <c r="X244" s="149"/>
      <c r="Y244" s="149"/>
      <c r="Z244" s="149"/>
      <c r="AA244" s="149"/>
      <c r="AB244" s="149"/>
      <c r="AC244" s="149"/>
      <c r="AD244" s="149"/>
      <c r="AE244" s="149" t="s">
        <v>128</v>
      </c>
      <c r="AF244" s="149">
        <v>0</v>
      </c>
      <c r="AG244" s="149"/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50">
        <v>83</v>
      </c>
      <c r="B245" s="156" t="s">
        <v>430</v>
      </c>
      <c r="C245" s="185" t="s">
        <v>431</v>
      </c>
      <c r="D245" s="158" t="s">
        <v>154</v>
      </c>
      <c r="E245" s="165">
        <v>292.38</v>
      </c>
      <c r="F245" s="168"/>
      <c r="G245" s="168">
        <f>F245*E245</f>
        <v>0</v>
      </c>
      <c r="H245" s="168">
        <v>16.149999999999999</v>
      </c>
      <c r="I245" s="168">
        <f>ROUND(E245*H245,2)</f>
        <v>4721.9399999999996</v>
      </c>
      <c r="J245" s="168">
        <v>353.85</v>
      </c>
      <c r="K245" s="168">
        <f>ROUND(E245*J245,2)</f>
        <v>103458.66</v>
      </c>
      <c r="L245" s="168">
        <v>21</v>
      </c>
      <c r="M245" s="168">
        <f>G245*(1+L245/100)</f>
        <v>0</v>
      </c>
      <c r="N245" s="159">
        <v>9.8999999999999999E-4</v>
      </c>
      <c r="O245" s="159">
        <f>ROUND(E245*N245,5)</f>
        <v>0.28946</v>
      </c>
      <c r="P245" s="159">
        <v>0</v>
      </c>
      <c r="Q245" s="159">
        <f>ROUND(E245*P245,5)</f>
        <v>0</v>
      </c>
      <c r="R245" s="159"/>
      <c r="S245" s="159"/>
      <c r="T245" s="160">
        <v>0.48899999999999999</v>
      </c>
      <c r="U245" s="159">
        <f>ROUND(E245*T245,2)</f>
        <v>142.97</v>
      </c>
      <c r="V245" s="149"/>
      <c r="W245" s="149"/>
      <c r="X245" s="149"/>
      <c r="Y245" s="149"/>
      <c r="Z245" s="149"/>
      <c r="AA245" s="149"/>
      <c r="AB245" s="149"/>
      <c r="AC245" s="149"/>
      <c r="AD245" s="149"/>
      <c r="AE245" s="149" t="s">
        <v>126</v>
      </c>
      <c r="AF245" s="149"/>
      <c r="AG245" s="149"/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0"/>
      <c r="B246" s="156"/>
      <c r="C246" s="186" t="s">
        <v>432</v>
      </c>
      <c r="D246" s="161"/>
      <c r="E246" s="166">
        <v>143.1</v>
      </c>
      <c r="F246" s="168"/>
      <c r="G246" s="168"/>
      <c r="H246" s="168"/>
      <c r="I246" s="168"/>
      <c r="J246" s="168"/>
      <c r="K246" s="168"/>
      <c r="L246" s="168"/>
      <c r="M246" s="168"/>
      <c r="N246" s="159"/>
      <c r="O246" s="159"/>
      <c r="P246" s="159"/>
      <c r="Q246" s="159"/>
      <c r="R246" s="159"/>
      <c r="S246" s="159"/>
      <c r="T246" s="160"/>
      <c r="U246" s="159"/>
      <c r="V246" s="149"/>
      <c r="W246" s="149"/>
      <c r="X246" s="149"/>
      <c r="Y246" s="149"/>
      <c r="Z246" s="149"/>
      <c r="AA246" s="149"/>
      <c r="AB246" s="149"/>
      <c r="AC246" s="149"/>
      <c r="AD246" s="149"/>
      <c r="AE246" s="149" t="s">
        <v>128</v>
      </c>
      <c r="AF246" s="149">
        <v>0</v>
      </c>
      <c r="AG246" s="149"/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50"/>
      <c r="B247" s="156"/>
      <c r="C247" s="186" t="s">
        <v>433</v>
      </c>
      <c r="D247" s="161"/>
      <c r="E247" s="166">
        <v>124.28</v>
      </c>
      <c r="F247" s="168"/>
      <c r="G247" s="168"/>
      <c r="H247" s="168"/>
      <c r="I247" s="168"/>
      <c r="J247" s="168"/>
      <c r="K247" s="168"/>
      <c r="L247" s="168"/>
      <c r="M247" s="168"/>
      <c r="N247" s="159"/>
      <c r="O247" s="159"/>
      <c r="P247" s="159"/>
      <c r="Q247" s="159"/>
      <c r="R247" s="159"/>
      <c r="S247" s="159"/>
      <c r="T247" s="160"/>
      <c r="U247" s="159"/>
      <c r="V247" s="149"/>
      <c r="W247" s="149"/>
      <c r="X247" s="149"/>
      <c r="Y247" s="149"/>
      <c r="Z247" s="149"/>
      <c r="AA247" s="149"/>
      <c r="AB247" s="149"/>
      <c r="AC247" s="149"/>
      <c r="AD247" s="149"/>
      <c r="AE247" s="149" t="s">
        <v>128</v>
      </c>
      <c r="AF247" s="149">
        <v>0</v>
      </c>
      <c r="AG247" s="149"/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0"/>
      <c r="B248" s="156"/>
      <c r="C248" s="186" t="s">
        <v>434</v>
      </c>
      <c r="D248" s="161"/>
      <c r="E248" s="166">
        <v>25</v>
      </c>
      <c r="F248" s="168"/>
      <c r="G248" s="168"/>
      <c r="H248" s="168"/>
      <c r="I248" s="168"/>
      <c r="J248" s="168"/>
      <c r="K248" s="168"/>
      <c r="L248" s="168"/>
      <c r="M248" s="168"/>
      <c r="N248" s="159"/>
      <c r="O248" s="159"/>
      <c r="P248" s="159"/>
      <c r="Q248" s="159"/>
      <c r="R248" s="159"/>
      <c r="S248" s="159"/>
      <c r="T248" s="160"/>
      <c r="U248" s="159"/>
      <c r="V248" s="149"/>
      <c r="W248" s="149"/>
      <c r="X248" s="149"/>
      <c r="Y248" s="149"/>
      <c r="Z248" s="149"/>
      <c r="AA248" s="149"/>
      <c r="AB248" s="149"/>
      <c r="AC248" s="149"/>
      <c r="AD248" s="149"/>
      <c r="AE248" s="149" t="s">
        <v>128</v>
      </c>
      <c r="AF248" s="149">
        <v>0</v>
      </c>
      <c r="AG248" s="149"/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0">
        <v>84</v>
      </c>
      <c r="B249" s="156" t="s">
        <v>435</v>
      </c>
      <c r="C249" s="185" t="s">
        <v>436</v>
      </c>
      <c r="D249" s="158" t="s">
        <v>125</v>
      </c>
      <c r="E249" s="165">
        <v>7.0800751999999996</v>
      </c>
      <c r="F249" s="168"/>
      <c r="G249" s="168">
        <f>F249*E249</f>
        <v>0</v>
      </c>
      <c r="H249" s="168">
        <v>13060</v>
      </c>
      <c r="I249" s="168">
        <f>ROUND(E249*H249,2)</f>
        <v>92465.78</v>
      </c>
      <c r="J249" s="168">
        <v>0</v>
      </c>
      <c r="K249" s="168">
        <f>ROUND(E249*J249,2)</f>
        <v>0</v>
      </c>
      <c r="L249" s="168">
        <v>21</v>
      </c>
      <c r="M249" s="168">
        <f>G249*(1+L249/100)</f>
        <v>0</v>
      </c>
      <c r="N249" s="159">
        <v>0.55000000000000004</v>
      </c>
      <c r="O249" s="159">
        <f>ROUND(E249*N249,5)</f>
        <v>3.8940399999999999</v>
      </c>
      <c r="P249" s="159">
        <v>0</v>
      </c>
      <c r="Q249" s="159">
        <f>ROUND(E249*P249,5)</f>
        <v>0</v>
      </c>
      <c r="R249" s="159"/>
      <c r="S249" s="159"/>
      <c r="T249" s="160">
        <v>0</v>
      </c>
      <c r="U249" s="159">
        <f>ROUND(E249*T249,2)</f>
        <v>0</v>
      </c>
      <c r="V249" s="149"/>
      <c r="W249" s="149"/>
      <c r="X249" s="149"/>
      <c r="Y249" s="149"/>
      <c r="Z249" s="149"/>
      <c r="AA249" s="149"/>
      <c r="AB249" s="149"/>
      <c r="AC249" s="149"/>
      <c r="AD249" s="149"/>
      <c r="AE249" s="149" t="s">
        <v>158</v>
      </c>
      <c r="AF249" s="149"/>
      <c r="AG249" s="149"/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0"/>
      <c r="B250" s="156"/>
      <c r="C250" s="186" t="s">
        <v>437</v>
      </c>
      <c r="D250" s="161"/>
      <c r="E250" s="166">
        <v>4.4074799999999996</v>
      </c>
      <c r="F250" s="168"/>
      <c r="G250" s="168"/>
      <c r="H250" s="168"/>
      <c r="I250" s="168"/>
      <c r="J250" s="168"/>
      <c r="K250" s="168"/>
      <c r="L250" s="168"/>
      <c r="M250" s="168"/>
      <c r="N250" s="159"/>
      <c r="O250" s="159"/>
      <c r="P250" s="159"/>
      <c r="Q250" s="159"/>
      <c r="R250" s="159"/>
      <c r="S250" s="159"/>
      <c r="T250" s="160"/>
      <c r="U250" s="159"/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 t="s">
        <v>128</v>
      </c>
      <c r="AF250" s="149">
        <v>0</v>
      </c>
      <c r="AG250" s="149"/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0"/>
      <c r="B251" s="156"/>
      <c r="C251" s="186" t="s">
        <v>438</v>
      </c>
      <c r="D251" s="161"/>
      <c r="E251" s="166">
        <v>1.9685952</v>
      </c>
      <c r="F251" s="168"/>
      <c r="G251" s="168"/>
      <c r="H251" s="168"/>
      <c r="I251" s="168"/>
      <c r="J251" s="168"/>
      <c r="K251" s="168"/>
      <c r="L251" s="168"/>
      <c r="M251" s="168"/>
      <c r="N251" s="159"/>
      <c r="O251" s="159"/>
      <c r="P251" s="159"/>
      <c r="Q251" s="159"/>
      <c r="R251" s="159"/>
      <c r="S251" s="159"/>
      <c r="T251" s="160"/>
      <c r="U251" s="159"/>
      <c r="V251" s="149"/>
      <c r="W251" s="149"/>
      <c r="X251" s="149"/>
      <c r="Y251" s="149"/>
      <c r="Z251" s="149"/>
      <c r="AA251" s="149"/>
      <c r="AB251" s="149"/>
      <c r="AC251" s="149"/>
      <c r="AD251" s="149"/>
      <c r="AE251" s="149" t="s">
        <v>128</v>
      </c>
      <c r="AF251" s="149">
        <v>0</v>
      </c>
      <c r="AG251" s="149"/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0"/>
      <c r="B252" s="156"/>
      <c r="C252" s="186" t="s">
        <v>439</v>
      </c>
      <c r="D252" s="161"/>
      <c r="E252" s="166">
        <v>0.70399999999999996</v>
      </c>
      <c r="F252" s="168"/>
      <c r="G252" s="168"/>
      <c r="H252" s="168"/>
      <c r="I252" s="168"/>
      <c r="J252" s="168"/>
      <c r="K252" s="168"/>
      <c r="L252" s="168"/>
      <c r="M252" s="168"/>
      <c r="N252" s="159"/>
      <c r="O252" s="159"/>
      <c r="P252" s="159"/>
      <c r="Q252" s="159"/>
      <c r="R252" s="159"/>
      <c r="S252" s="159"/>
      <c r="T252" s="160"/>
      <c r="U252" s="159"/>
      <c r="V252" s="149"/>
      <c r="W252" s="149"/>
      <c r="X252" s="149"/>
      <c r="Y252" s="149"/>
      <c r="Z252" s="149"/>
      <c r="AA252" s="149"/>
      <c r="AB252" s="149"/>
      <c r="AC252" s="149"/>
      <c r="AD252" s="149"/>
      <c r="AE252" s="149" t="s">
        <v>128</v>
      </c>
      <c r="AF252" s="149">
        <v>0</v>
      </c>
      <c r="AG252" s="149"/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0">
        <v>85</v>
      </c>
      <c r="B253" s="156" t="s">
        <v>440</v>
      </c>
      <c r="C253" s="185" t="s">
        <v>441</v>
      </c>
      <c r="D253" s="158" t="s">
        <v>125</v>
      </c>
      <c r="E253" s="165">
        <v>7.0800799999999997</v>
      </c>
      <c r="F253" s="168"/>
      <c r="G253" s="168">
        <f t="shared" ref="G253:G254" si="11">F253*E253</f>
        <v>0</v>
      </c>
      <c r="H253" s="168">
        <v>1750</v>
      </c>
      <c r="I253" s="168">
        <f>ROUND(E253*H253,2)</f>
        <v>12390.14</v>
      </c>
      <c r="J253" s="168">
        <v>0</v>
      </c>
      <c r="K253" s="168">
        <f>ROUND(E253*J253,2)</f>
        <v>0</v>
      </c>
      <c r="L253" s="168">
        <v>21</v>
      </c>
      <c r="M253" s="168">
        <f>G253*(1+L253/100)</f>
        <v>0</v>
      </c>
      <c r="N253" s="159">
        <v>2.3570000000000001E-2</v>
      </c>
      <c r="O253" s="159">
        <f>ROUND(E253*N253,5)</f>
        <v>0.16688</v>
      </c>
      <c r="P253" s="159">
        <v>0</v>
      </c>
      <c r="Q253" s="159">
        <f>ROUND(E253*P253,5)</f>
        <v>0</v>
      </c>
      <c r="R253" s="159"/>
      <c r="S253" s="159"/>
      <c r="T253" s="160">
        <v>0</v>
      </c>
      <c r="U253" s="159">
        <f>ROUND(E253*T253,2)</f>
        <v>0</v>
      </c>
      <c r="V253" s="149"/>
      <c r="W253" s="149"/>
      <c r="X253" s="149"/>
      <c r="Y253" s="149"/>
      <c r="Z253" s="149"/>
      <c r="AA253" s="149"/>
      <c r="AB253" s="149"/>
      <c r="AC253" s="149"/>
      <c r="AD253" s="149"/>
      <c r="AE253" s="149" t="s">
        <v>126</v>
      </c>
      <c r="AF253" s="149"/>
      <c r="AG253" s="149"/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ht="22.5" outlineLevel="1" x14ac:dyDescent="0.2">
      <c r="A254" s="150">
        <v>86</v>
      </c>
      <c r="B254" s="156" t="s">
        <v>442</v>
      </c>
      <c r="C254" s="185" t="s">
        <v>443</v>
      </c>
      <c r="D254" s="158" t="s">
        <v>147</v>
      </c>
      <c r="E254" s="165">
        <v>119.25</v>
      </c>
      <c r="F254" s="168"/>
      <c r="G254" s="168">
        <f t="shared" si="11"/>
        <v>0</v>
      </c>
      <c r="H254" s="168">
        <v>75.900000000000006</v>
      </c>
      <c r="I254" s="168">
        <f>ROUND(E254*H254,2)</f>
        <v>9051.08</v>
      </c>
      <c r="J254" s="168">
        <v>89.1</v>
      </c>
      <c r="K254" s="168">
        <f>ROUND(E254*J254,2)</f>
        <v>10625.18</v>
      </c>
      <c r="L254" s="168">
        <v>21</v>
      </c>
      <c r="M254" s="168">
        <f>G254*(1+L254/100)</f>
        <v>0</v>
      </c>
      <c r="N254" s="159">
        <v>4.0299999999999997E-3</v>
      </c>
      <c r="O254" s="159">
        <f>ROUND(E254*N254,5)</f>
        <v>0.48058000000000001</v>
      </c>
      <c r="P254" s="159">
        <v>0</v>
      </c>
      <c r="Q254" s="159">
        <f>ROUND(E254*P254,5)</f>
        <v>0</v>
      </c>
      <c r="R254" s="159"/>
      <c r="S254" s="159"/>
      <c r="T254" s="160">
        <v>0.156</v>
      </c>
      <c r="U254" s="159">
        <f>ROUND(E254*T254,2)</f>
        <v>18.600000000000001</v>
      </c>
      <c r="V254" s="149"/>
      <c r="W254" s="149"/>
      <c r="X254" s="149"/>
      <c r="Y254" s="149"/>
      <c r="Z254" s="149"/>
      <c r="AA254" s="149"/>
      <c r="AB254" s="149"/>
      <c r="AC254" s="149"/>
      <c r="AD254" s="149"/>
      <c r="AE254" s="149" t="s">
        <v>126</v>
      </c>
      <c r="AF254" s="149"/>
      <c r="AG254" s="149"/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0"/>
      <c r="B255" s="156"/>
      <c r="C255" s="186" t="s">
        <v>418</v>
      </c>
      <c r="D255" s="161"/>
      <c r="E255" s="166">
        <v>119.25</v>
      </c>
      <c r="F255" s="168"/>
      <c r="G255" s="168"/>
      <c r="H255" s="168"/>
      <c r="I255" s="168"/>
      <c r="J255" s="168"/>
      <c r="K255" s="168"/>
      <c r="L255" s="168"/>
      <c r="M255" s="168"/>
      <c r="N255" s="159"/>
      <c r="O255" s="159"/>
      <c r="P255" s="159"/>
      <c r="Q255" s="159"/>
      <c r="R255" s="159"/>
      <c r="S255" s="159"/>
      <c r="T255" s="160"/>
      <c r="U255" s="159"/>
      <c r="V255" s="149"/>
      <c r="W255" s="149"/>
      <c r="X255" s="149"/>
      <c r="Y255" s="149"/>
      <c r="Z255" s="149"/>
      <c r="AA255" s="149"/>
      <c r="AB255" s="149"/>
      <c r="AC255" s="149"/>
      <c r="AD255" s="149"/>
      <c r="AE255" s="149" t="s">
        <v>128</v>
      </c>
      <c r="AF255" s="149">
        <v>0</v>
      </c>
      <c r="AG255" s="149"/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ht="22.5" outlineLevel="1" x14ac:dyDescent="0.2">
      <c r="A256" s="150">
        <v>87</v>
      </c>
      <c r="B256" s="156" t="s">
        <v>444</v>
      </c>
      <c r="C256" s="185" t="s">
        <v>445</v>
      </c>
      <c r="D256" s="158" t="s">
        <v>147</v>
      </c>
      <c r="E256" s="165">
        <v>119.25</v>
      </c>
      <c r="F256" s="168"/>
      <c r="G256" s="168">
        <f>F256*E256</f>
        <v>0</v>
      </c>
      <c r="H256" s="168">
        <v>68.3</v>
      </c>
      <c r="I256" s="168">
        <f>ROUND(E256*H256,2)</f>
        <v>8144.78</v>
      </c>
      <c r="J256" s="168">
        <v>45.7</v>
      </c>
      <c r="K256" s="168">
        <f>ROUND(E256*J256,2)</f>
        <v>5449.73</v>
      </c>
      <c r="L256" s="168">
        <v>21</v>
      </c>
      <c r="M256" s="168">
        <f>G256*(1+L256/100)</f>
        <v>0</v>
      </c>
      <c r="N256" s="159">
        <v>1.47E-3</v>
      </c>
      <c r="O256" s="159">
        <f>ROUND(E256*N256,5)</f>
        <v>0.17530000000000001</v>
      </c>
      <c r="P256" s="159">
        <v>0</v>
      </c>
      <c r="Q256" s="159">
        <f>ROUND(E256*P256,5)</f>
        <v>0</v>
      </c>
      <c r="R256" s="159"/>
      <c r="S256" s="159"/>
      <c r="T256" s="160">
        <v>0.08</v>
      </c>
      <c r="U256" s="159">
        <f>ROUND(E256*T256,2)</f>
        <v>9.5399999999999991</v>
      </c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 t="s">
        <v>126</v>
      </c>
      <c r="AF256" s="149"/>
      <c r="AG256" s="149"/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50"/>
      <c r="B257" s="156"/>
      <c r="C257" s="186" t="s">
        <v>418</v>
      </c>
      <c r="D257" s="161"/>
      <c r="E257" s="166">
        <v>119.25</v>
      </c>
      <c r="F257" s="168"/>
      <c r="G257" s="168"/>
      <c r="H257" s="168"/>
      <c r="I257" s="168"/>
      <c r="J257" s="168"/>
      <c r="K257" s="168"/>
      <c r="L257" s="168"/>
      <c r="M257" s="168"/>
      <c r="N257" s="159"/>
      <c r="O257" s="159"/>
      <c r="P257" s="159"/>
      <c r="Q257" s="159"/>
      <c r="R257" s="159"/>
      <c r="S257" s="159"/>
      <c r="T257" s="160"/>
      <c r="U257" s="159"/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 t="s">
        <v>128</v>
      </c>
      <c r="AF257" s="149">
        <v>0</v>
      </c>
      <c r="AG257" s="149"/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ht="22.5" outlineLevel="1" x14ac:dyDescent="0.2">
      <c r="A258" s="150">
        <v>88</v>
      </c>
      <c r="B258" s="156" t="s">
        <v>446</v>
      </c>
      <c r="C258" s="185" t="s">
        <v>447</v>
      </c>
      <c r="D258" s="158" t="s">
        <v>0</v>
      </c>
      <c r="E258" s="165">
        <v>7.1</v>
      </c>
      <c r="F258" s="168"/>
      <c r="G258" s="168">
        <f>F258*E258</f>
        <v>0</v>
      </c>
      <c r="H258" s="168">
        <v>0</v>
      </c>
      <c r="I258" s="168">
        <f>ROUND(E258*H258,2)</f>
        <v>0</v>
      </c>
      <c r="J258" s="168">
        <v>3142.25</v>
      </c>
      <c r="K258" s="168">
        <f>ROUND(E258*J258,2)</f>
        <v>22309.98</v>
      </c>
      <c r="L258" s="168">
        <v>21</v>
      </c>
      <c r="M258" s="168">
        <f>G258*(1+L258/100)</f>
        <v>0</v>
      </c>
      <c r="N258" s="159">
        <v>0</v>
      </c>
      <c r="O258" s="159">
        <f>ROUND(E258*N258,5)</f>
        <v>0</v>
      </c>
      <c r="P258" s="159">
        <v>0</v>
      </c>
      <c r="Q258" s="159">
        <f>ROUND(E258*P258,5)</f>
        <v>0</v>
      </c>
      <c r="R258" s="159"/>
      <c r="S258" s="159"/>
      <c r="T258" s="160">
        <v>0</v>
      </c>
      <c r="U258" s="159">
        <f>ROUND(E258*T258,2)</f>
        <v>0</v>
      </c>
      <c r="V258" s="149"/>
      <c r="W258" s="149"/>
      <c r="X258" s="149"/>
      <c r="Y258" s="149"/>
      <c r="Z258" s="149"/>
      <c r="AA258" s="149"/>
      <c r="AB258" s="149"/>
      <c r="AC258" s="149"/>
      <c r="AD258" s="149"/>
      <c r="AE258" s="149" t="s">
        <v>126</v>
      </c>
      <c r="AF258" s="149"/>
      <c r="AG258" s="149"/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x14ac:dyDescent="0.2">
      <c r="A259" s="151" t="s">
        <v>121</v>
      </c>
      <c r="B259" s="157" t="s">
        <v>82</v>
      </c>
      <c r="C259" s="187" t="s">
        <v>83</v>
      </c>
      <c r="D259" s="162"/>
      <c r="E259" s="167"/>
      <c r="F259" s="169"/>
      <c r="G259" s="169">
        <f>SUMIF(AE260:AE264,"&lt;&gt;NOR",G260:G264)</f>
        <v>0</v>
      </c>
      <c r="H259" s="169"/>
      <c r="I259" s="169">
        <f>SUM(I260:I264)</f>
        <v>70842.850000000006</v>
      </c>
      <c r="J259" s="169"/>
      <c r="K259" s="169">
        <f>SUM(K260:K264)</f>
        <v>27662.520000000004</v>
      </c>
      <c r="L259" s="169"/>
      <c r="M259" s="169">
        <f>SUM(M260:M264)</f>
        <v>0</v>
      </c>
      <c r="N259" s="163"/>
      <c r="O259" s="163">
        <f>SUM(O260:O264)</f>
        <v>1.8626900000000002</v>
      </c>
      <c r="P259" s="163"/>
      <c r="Q259" s="163">
        <f>SUM(Q260:Q264)</f>
        <v>0</v>
      </c>
      <c r="R259" s="163"/>
      <c r="S259" s="163"/>
      <c r="T259" s="164"/>
      <c r="U259" s="163">
        <f>SUM(U260:U264)</f>
        <v>35.57</v>
      </c>
      <c r="AE259" t="s">
        <v>122</v>
      </c>
    </row>
    <row r="260" spans="1:60" outlineLevel="1" x14ac:dyDescent="0.2">
      <c r="A260" s="150">
        <v>89</v>
      </c>
      <c r="B260" s="156" t="s">
        <v>448</v>
      </c>
      <c r="C260" s="185" t="s">
        <v>449</v>
      </c>
      <c r="D260" s="158" t="s">
        <v>147</v>
      </c>
      <c r="E260" s="165">
        <v>119.25</v>
      </c>
      <c r="F260" s="168"/>
      <c r="G260" s="168">
        <f>F260*E260</f>
        <v>0</v>
      </c>
      <c r="H260" s="168">
        <v>16.57</v>
      </c>
      <c r="I260" s="168">
        <f>ROUND(E260*H260,2)</f>
        <v>1975.97</v>
      </c>
      <c r="J260" s="168">
        <v>158.93</v>
      </c>
      <c r="K260" s="168">
        <f>ROUND(E260*J260,2)</f>
        <v>18952.400000000001</v>
      </c>
      <c r="L260" s="168">
        <v>21</v>
      </c>
      <c r="M260" s="168">
        <f>G260*(1+L260/100)</f>
        <v>0</v>
      </c>
      <c r="N260" s="159">
        <v>8.0000000000000007E-5</v>
      </c>
      <c r="O260" s="159">
        <f>ROUND(E260*N260,5)</f>
        <v>9.5399999999999999E-3</v>
      </c>
      <c r="P260" s="159">
        <v>0</v>
      </c>
      <c r="Q260" s="159">
        <f>ROUND(E260*P260,5)</f>
        <v>0</v>
      </c>
      <c r="R260" s="159"/>
      <c r="S260" s="159"/>
      <c r="T260" s="160">
        <v>0.29830000000000001</v>
      </c>
      <c r="U260" s="159">
        <f>ROUND(E260*T260,2)</f>
        <v>35.57</v>
      </c>
      <c r="V260" s="149"/>
      <c r="W260" s="149"/>
      <c r="X260" s="149"/>
      <c r="Y260" s="149"/>
      <c r="Z260" s="149"/>
      <c r="AA260" s="149"/>
      <c r="AB260" s="149"/>
      <c r="AC260" s="149"/>
      <c r="AD260" s="149"/>
      <c r="AE260" s="149" t="s">
        <v>126</v>
      </c>
      <c r="AF260" s="149"/>
      <c r="AG260" s="149"/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0"/>
      <c r="B261" s="156"/>
      <c r="C261" s="186" t="s">
        <v>418</v>
      </c>
      <c r="D261" s="161"/>
      <c r="E261" s="166">
        <v>119.25</v>
      </c>
      <c r="F261" s="168"/>
      <c r="G261" s="168"/>
      <c r="H261" s="168"/>
      <c r="I261" s="168"/>
      <c r="J261" s="168"/>
      <c r="K261" s="168"/>
      <c r="L261" s="168"/>
      <c r="M261" s="168"/>
      <c r="N261" s="159"/>
      <c r="O261" s="159"/>
      <c r="P261" s="159"/>
      <c r="Q261" s="159"/>
      <c r="R261" s="159"/>
      <c r="S261" s="159"/>
      <c r="T261" s="160"/>
      <c r="U261" s="159"/>
      <c r="V261" s="149"/>
      <c r="W261" s="149"/>
      <c r="X261" s="149"/>
      <c r="Y261" s="149"/>
      <c r="Z261" s="149"/>
      <c r="AA261" s="149"/>
      <c r="AB261" s="149"/>
      <c r="AC261" s="149"/>
      <c r="AD261" s="149"/>
      <c r="AE261" s="149" t="s">
        <v>128</v>
      </c>
      <c r="AF261" s="149">
        <v>0</v>
      </c>
      <c r="AG261" s="149"/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0">
        <v>90</v>
      </c>
      <c r="B262" s="156" t="s">
        <v>450</v>
      </c>
      <c r="C262" s="185" t="s">
        <v>451</v>
      </c>
      <c r="D262" s="158" t="s">
        <v>147</v>
      </c>
      <c r="E262" s="165">
        <v>125.21250000000001</v>
      </c>
      <c r="F262" s="168"/>
      <c r="G262" s="168">
        <f>F262*E262</f>
        <v>0</v>
      </c>
      <c r="H262" s="168">
        <v>550</v>
      </c>
      <c r="I262" s="168">
        <f>ROUND(E262*H262,2)</f>
        <v>68866.880000000005</v>
      </c>
      <c r="J262" s="168">
        <v>0</v>
      </c>
      <c r="K262" s="168">
        <f>ROUND(E262*J262,2)</f>
        <v>0</v>
      </c>
      <c r="L262" s="168">
        <v>21</v>
      </c>
      <c r="M262" s="168">
        <f>G262*(1+L262/100)</f>
        <v>0</v>
      </c>
      <c r="N262" s="159">
        <v>1.4800000000000001E-2</v>
      </c>
      <c r="O262" s="159">
        <f>ROUND(E262*N262,5)</f>
        <v>1.8531500000000001</v>
      </c>
      <c r="P262" s="159">
        <v>0</v>
      </c>
      <c r="Q262" s="159">
        <f>ROUND(E262*P262,5)</f>
        <v>0</v>
      </c>
      <c r="R262" s="159"/>
      <c r="S262" s="159"/>
      <c r="T262" s="160">
        <v>0</v>
      </c>
      <c r="U262" s="159">
        <f>ROUND(E262*T262,2)</f>
        <v>0</v>
      </c>
      <c r="V262" s="149"/>
      <c r="W262" s="149"/>
      <c r="X262" s="149"/>
      <c r="Y262" s="149"/>
      <c r="Z262" s="149"/>
      <c r="AA262" s="149"/>
      <c r="AB262" s="149"/>
      <c r="AC262" s="149"/>
      <c r="AD262" s="149"/>
      <c r="AE262" s="149" t="s">
        <v>158</v>
      </c>
      <c r="AF262" s="149"/>
      <c r="AG262" s="149"/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0"/>
      <c r="B263" s="156"/>
      <c r="C263" s="186" t="s">
        <v>452</v>
      </c>
      <c r="D263" s="161"/>
      <c r="E263" s="166">
        <v>125.21250000000001</v>
      </c>
      <c r="F263" s="168"/>
      <c r="G263" s="168"/>
      <c r="H263" s="168"/>
      <c r="I263" s="168"/>
      <c r="J263" s="168"/>
      <c r="K263" s="168"/>
      <c r="L263" s="168"/>
      <c r="M263" s="168"/>
      <c r="N263" s="159"/>
      <c r="O263" s="159"/>
      <c r="P263" s="159"/>
      <c r="Q263" s="159"/>
      <c r="R263" s="159"/>
      <c r="S263" s="159"/>
      <c r="T263" s="160"/>
      <c r="U263" s="159"/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 t="s">
        <v>128</v>
      </c>
      <c r="AF263" s="149">
        <v>0</v>
      </c>
      <c r="AG263" s="149"/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0">
        <v>91</v>
      </c>
      <c r="B264" s="156" t="s">
        <v>453</v>
      </c>
      <c r="C264" s="185" t="s">
        <v>454</v>
      </c>
      <c r="D264" s="158" t="s">
        <v>0</v>
      </c>
      <c r="E264" s="165">
        <v>9.6999999999999993</v>
      </c>
      <c r="F264" s="168"/>
      <c r="G264" s="168">
        <f>F264*E264</f>
        <v>0</v>
      </c>
      <c r="H264" s="168">
        <v>0</v>
      </c>
      <c r="I264" s="168">
        <f>ROUND(E264*H264,2)</f>
        <v>0</v>
      </c>
      <c r="J264" s="168">
        <v>897.95</v>
      </c>
      <c r="K264" s="168">
        <f>ROUND(E264*J264,2)</f>
        <v>8710.1200000000008</v>
      </c>
      <c r="L264" s="168">
        <v>21</v>
      </c>
      <c r="M264" s="168">
        <f>G264*(1+L264/100)</f>
        <v>0</v>
      </c>
      <c r="N264" s="159">
        <v>0</v>
      </c>
      <c r="O264" s="159">
        <f>ROUND(E264*N264,5)</f>
        <v>0</v>
      </c>
      <c r="P264" s="159">
        <v>0</v>
      </c>
      <c r="Q264" s="159">
        <f>ROUND(E264*P264,5)</f>
        <v>0</v>
      </c>
      <c r="R264" s="159"/>
      <c r="S264" s="159"/>
      <c r="T264" s="160">
        <v>0</v>
      </c>
      <c r="U264" s="159">
        <f>ROUND(E264*T264,2)</f>
        <v>0</v>
      </c>
      <c r="V264" s="149"/>
      <c r="W264" s="149"/>
      <c r="X264" s="149"/>
      <c r="Y264" s="149"/>
      <c r="Z264" s="149"/>
      <c r="AA264" s="149"/>
      <c r="AB264" s="149"/>
      <c r="AC264" s="149"/>
      <c r="AD264" s="149"/>
      <c r="AE264" s="149" t="s">
        <v>126</v>
      </c>
      <c r="AF264" s="149"/>
      <c r="AG264" s="149"/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x14ac:dyDescent="0.2">
      <c r="A265" s="151" t="s">
        <v>121</v>
      </c>
      <c r="B265" s="157" t="s">
        <v>84</v>
      </c>
      <c r="C265" s="187" t="s">
        <v>85</v>
      </c>
      <c r="D265" s="162"/>
      <c r="E265" s="167"/>
      <c r="F265" s="169"/>
      <c r="G265" s="169">
        <f>SUMIF(AE266:AE267,"&lt;&gt;NOR",G266:G267)</f>
        <v>0</v>
      </c>
      <c r="H265" s="169"/>
      <c r="I265" s="169">
        <f>SUM(I266:I267)</f>
        <v>0</v>
      </c>
      <c r="J265" s="169"/>
      <c r="K265" s="169">
        <f>SUM(K266:K267)</f>
        <v>35752.5</v>
      </c>
      <c r="L265" s="169"/>
      <c r="M265" s="169">
        <f>SUM(M266:M267)</f>
        <v>0</v>
      </c>
      <c r="N265" s="163"/>
      <c r="O265" s="163">
        <f>SUM(O266:O267)</f>
        <v>0</v>
      </c>
      <c r="P265" s="163"/>
      <c r="Q265" s="163">
        <f>SUM(Q266:Q267)</f>
        <v>0</v>
      </c>
      <c r="R265" s="163"/>
      <c r="S265" s="163"/>
      <c r="T265" s="164"/>
      <c r="U265" s="163">
        <f>SUM(U266:U267)</f>
        <v>0</v>
      </c>
      <c r="AE265" t="s">
        <v>122</v>
      </c>
    </row>
    <row r="266" spans="1:60" ht="22.5" outlineLevel="1" x14ac:dyDescent="0.2">
      <c r="A266" s="150">
        <v>92</v>
      </c>
      <c r="B266" s="156" t="s">
        <v>455</v>
      </c>
      <c r="C266" s="185" t="s">
        <v>456</v>
      </c>
      <c r="D266" s="158" t="s">
        <v>280</v>
      </c>
      <c r="E266" s="165">
        <v>1</v>
      </c>
      <c r="F266" s="168"/>
      <c r="G266" s="168">
        <f t="shared" ref="G266:G267" si="12">F266*E266</f>
        <v>0</v>
      </c>
      <c r="H266" s="168">
        <v>0</v>
      </c>
      <c r="I266" s="168">
        <f>ROUND(E266*H266,2)</f>
        <v>0</v>
      </c>
      <c r="J266" s="168">
        <v>35000</v>
      </c>
      <c r="K266" s="168">
        <f>ROUND(E266*J266,2)</f>
        <v>35000</v>
      </c>
      <c r="L266" s="168">
        <v>21</v>
      </c>
      <c r="M266" s="168">
        <f>G266*(1+L266/100)</f>
        <v>0</v>
      </c>
      <c r="N266" s="159">
        <v>0</v>
      </c>
      <c r="O266" s="159">
        <f>ROUND(E266*N266,5)</f>
        <v>0</v>
      </c>
      <c r="P266" s="159">
        <v>0</v>
      </c>
      <c r="Q266" s="159">
        <f>ROUND(E266*P266,5)</f>
        <v>0</v>
      </c>
      <c r="R266" s="159"/>
      <c r="S266" s="159"/>
      <c r="T266" s="160">
        <v>0</v>
      </c>
      <c r="U266" s="159">
        <f>ROUND(E266*T266,2)</f>
        <v>0</v>
      </c>
      <c r="V266" s="149"/>
      <c r="W266" s="149"/>
      <c r="X266" s="149"/>
      <c r="Y266" s="149"/>
      <c r="Z266" s="149"/>
      <c r="AA266" s="149"/>
      <c r="AB266" s="149"/>
      <c r="AC266" s="149"/>
      <c r="AD266" s="149"/>
      <c r="AE266" s="149" t="s">
        <v>126</v>
      </c>
      <c r="AF266" s="149"/>
      <c r="AG266" s="149"/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0">
        <v>93</v>
      </c>
      <c r="B267" s="156" t="s">
        <v>457</v>
      </c>
      <c r="C267" s="185" t="s">
        <v>458</v>
      </c>
      <c r="D267" s="158" t="s">
        <v>0</v>
      </c>
      <c r="E267" s="165">
        <v>2.15</v>
      </c>
      <c r="F267" s="168"/>
      <c r="G267" s="168">
        <f t="shared" si="12"/>
        <v>0</v>
      </c>
      <c r="H267" s="168">
        <v>0</v>
      </c>
      <c r="I267" s="168">
        <f>ROUND(E267*H267,2)</f>
        <v>0</v>
      </c>
      <c r="J267" s="168">
        <v>350</v>
      </c>
      <c r="K267" s="168">
        <f>ROUND(E267*J267,2)</f>
        <v>752.5</v>
      </c>
      <c r="L267" s="168">
        <v>21</v>
      </c>
      <c r="M267" s="168">
        <f>G267*(1+L267/100)</f>
        <v>0</v>
      </c>
      <c r="N267" s="159">
        <v>0</v>
      </c>
      <c r="O267" s="159">
        <f>ROUND(E267*N267,5)</f>
        <v>0</v>
      </c>
      <c r="P267" s="159">
        <v>0</v>
      </c>
      <c r="Q267" s="159">
        <f>ROUND(E267*P267,5)</f>
        <v>0</v>
      </c>
      <c r="R267" s="159"/>
      <c r="S267" s="159"/>
      <c r="T267" s="160">
        <v>0</v>
      </c>
      <c r="U267" s="159">
        <f>ROUND(E267*T267,2)</f>
        <v>0</v>
      </c>
      <c r="V267" s="149"/>
      <c r="W267" s="149"/>
      <c r="X267" s="149"/>
      <c r="Y267" s="149"/>
      <c r="Z267" s="149"/>
      <c r="AA267" s="149"/>
      <c r="AB267" s="149"/>
      <c r="AC267" s="149"/>
      <c r="AD267" s="149"/>
      <c r="AE267" s="149" t="s">
        <v>126</v>
      </c>
      <c r="AF267" s="149"/>
      <c r="AG267" s="149"/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x14ac:dyDescent="0.2">
      <c r="A268" s="151" t="s">
        <v>121</v>
      </c>
      <c r="B268" s="157" t="s">
        <v>86</v>
      </c>
      <c r="C268" s="187" t="s">
        <v>87</v>
      </c>
      <c r="D268" s="162"/>
      <c r="E268" s="167"/>
      <c r="F268" s="169"/>
      <c r="G268" s="169">
        <f>SUMIF(AE269:AE274,"&lt;&gt;NOR",G269:G274)</f>
        <v>0</v>
      </c>
      <c r="H268" s="169"/>
      <c r="I268" s="169">
        <f>SUM(I269:I274)</f>
        <v>87776.33</v>
      </c>
      <c r="J268" s="169"/>
      <c r="K268" s="169">
        <f>SUM(K269:K274)</f>
        <v>94377.55</v>
      </c>
      <c r="L268" s="169"/>
      <c r="M268" s="169">
        <f>SUM(M269:M274)</f>
        <v>0</v>
      </c>
      <c r="N268" s="163"/>
      <c r="O268" s="163">
        <f>SUM(O269:O274)</f>
        <v>5.93377</v>
      </c>
      <c r="P268" s="163"/>
      <c r="Q268" s="163">
        <f>SUM(Q269:Q274)</f>
        <v>2.0990799999999998</v>
      </c>
      <c r="R268" s="163"/>
      <c r="S268" s="163"/>
      <c r="T268" s="164"/>
      <c r="U268" s="163">
        <f>SUM(U269:U274)</f>
        <v>105.02000000000001</v>
      </c>
      <c r="AE268" t="s">
        <v>122</v>
      </c>
    </row>
    <row r="269" spans="1:60" ht="22.5" outlineLevel="1" x14ac:dyDescent="0.2">
      <c r="A269" s="150">
        <v>94</v>
      </c>
      <c r="B269" s="156" t="s">
        <v>459</v>
      </c>
      <c r="C269" s="185" t="s">
        <v>460</v>
      </c>
      <c r="D269" s="158" t="s">
        <v>147</v>
      </c>
      <c r="E269" s="165">
        <v>149.93440000000001</v>
      </c>
      <c r="F269" s="168"/>
      <c r="G269" s="168">
        <f t="shared" ref="G269:G271" si="13">F269*E269</f>
        <v>0</v>
      </c>
      <c r="H269" s="168">
        <v>0</v>
      </c>
      <c r="I269" s="168">
        <f>ROUND(E269*H269,2)</f>
        <v>0</v>
      </c>
      <c r="J269" s="168">
        <v>344</v>
      </c>
      <c r="K269" s="168">
        <f>ROUND(E269*J269,2)</f>
        <v>51577.43</v>
      </c>
      <c r="L269" s="168">
        <v>21</v>
      </c>
      <c r="M269" s="168">
        <f>G269*(1+L269/100)</f>
        <v>0</v>
      </c>
      <c r="N269" s="159">
        <v>0</v>
      </c>
      <c r="O269" s="159">
        <f>ROUND(E269*N269,5)</f>
        <v>0</v>
      </c>
      <c r="P269" s="159">
        <v>1.4E-2</v>
      </c>
      <c r="Q269" s="159">
        <f>ROUND(E269*P269,5)</f>
        <v>2.0990799999999998</v>
      </c>
      <c r="R269" s="159"/>
      <c r="S269" s="159"/>
      <c r="T269" s="160">
        <v>0.28860000000000002</v>
      </c>
      <c r="U269" s="159">
        <f>ROUND(E269*T269,2)</f>
        <v>43.27</v>
      </c>
      <c r="V269" s="149"/>
      <c r="W269" s="149"/>
      <c r="X269" s="149"/>
      <c r="Y269" s="149"/>
      <c r="Z269" s="149"/>
      <c r="AA269" s="149"/>
      <c r="AB269" s="149"/>
      <c r="AC269" s="149"/>
      <c r="AD269" s="149"/>
      <c r="AE269" s="149" t="s">
        <v>126</v>
      </c>
      <c r="AF269" s="149"/>
      <c r="AG269" s="149"/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ht="22.5" outlineLevel="1" x14ac:dyDescent="0.2">
      <c r="A270" s="150">
        <v>95</v>
      </c>
      <c r="B270" s="156" t="s">
        <v>461</v>
      </c>
      <c r="C270" s="185" t="s">
        <v>462</v>
      </c>
      <c r="D270" s="158" t="s">
        <v>147</v>
      </c>
      <c r="E270" s="165">
        <v>119.25</v>
      </c>
      <c r="F270" s="168"/>
      <c r="G270" s="168">
        <f t="shared" si="13"/>
        <v>0</v>
      </c>
      <c r="H270" s="168">
        <v>546.83000000000004</v>
      </c>
      <c r="I270" s="168">
        <f>ROUND(E270*H270,2)</f>
        <v>65209.48</v>
      </c>
      <c r="J270" s="168">
        <v>255.16999999999996</v>
      </c>
      <c r="K270" s="168">
        <f>ROUND(E270*J270,2)</f>
        <v>30429.02</v>
      </c>
      <c r="L270" s="168">
        <v>21</v>
      </c>
      <c r="M270" s="168">
        <f>G270*(1+L270/100)</f>
        <v>0</v>
      </c>
      <c r="N270" s="159">
        <v>4.4609999999999997E-2</v>
      </c>
      <c r="O270" s="159">
        <f>ROUND(E270*N270,5)</f>
        <v>5.3197400000000004</v>
      </c>
      <c r="P270" s="159">
        <v>0</v>
      </c>
      <c r="Q270" s="159">
        <f>ROUND(E270*P270,5)</f>
        <v>0</v>
      </c>
      <c r="R270" s="159"/>
      <c r="S270" s="159"/>
      <c r="T270" s="160">
        <v>0.42299999999999999</v>
      </c>
      <c r="U270" s="159">
        <f>ROUND(E270*T270,2)</f>
        <v>50.44</v>
      </c>
      <c r="V270" s="149"/>
      <c r="W270" s="149"/>
      <c r="X270" s="149"/>
      <c r="Y270" s="149"/>
      <c r="Z270" s="149"/>
      <c r="AA270" s="149"/>
      <c r="AB270" s="149"/>
      <c r="AC270" s="149"/>
      <c r="AD270" s="149"/>
      <c r="AE270" s="149" t="s">
        <v>126</v>
      </c>
      <c r="AF270" s="149"/>
      <c r="AG270" s="149"/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ht="22.5" outlineLevel="1" x14ac:dyDescent="0.2">
      <c r="A271" s="150">
        <v>96</v>
      </c>
      <c r="B271" s="156" t="s">
        <v>463</v>
      </c>
      <c r="C271" s="185" t="s">
        <v>464</v>
      </c>
      <c r="D271" s="158" t="s">
        <v>154</v>
      </c>
      <c r="E271" s="165">
        <v>19.079999999999998</v>
      </c>
      <c r="F271" s="168"/>
      <c r="G271" s="168">
        <f t="shared" si="13"/>
        <v>0</v>
      </c>
      <c r="H271" s="168">
        <v>666.96</v>
      </c>
      <c r="I271" s="168">
        <f>ROUND(E271*H271,2)</f>
        <v>12725.6</v>
      </c>
      <c r="J271" s="168">
        <v>215.03999999999996</v>
      </c>
      <c r="K271" s="168">
        <f>ROUND(E271*J271,2)</f>
        <v>4102.96</v>
      </c>
      <c r="L271" s="168">
        <v>21</v>
      </c>
      <c r="M271" s="168">
        <f>G271*(1+L271/100)</f>
        <v>0</v>
      </c>
      <c r="N271" s="159">
        <v>2.3390000000000001E-2</v>
      </c>
      <c r="O271" s="159">
        <f>ROUND(E271*N271,5)</f>
        <v>0.44628000000000001</v>
      </c>
      <c r="P271" s="159">
        <v>0</v>
      </c>
      <c r="Q271" s="159">
        <f>ROUND(E271*P271,5)</f>
        <v>0</v>
      </c>
      <c r="R271" s="159"/>
      <c r="S271" s="159"/>
      <c r="T271" s="160">
        <v>0.35</v>
      </c>
      <c r="U271" s="159">
        <f>ROUND(E271*T271,2)</f>
        <v>6.68</v>
      </c>
      <c r="V271" s="149"/>
      <c r="W271" s="149"/>
      <c r="X271" s="149"/>
      <c r="Y271" s="149"/>
      <c r="Z271" s="149"/>
      <c r="AA271" s="149"/>
      <c r="AB271" s="149"/>
      <c r="AC271" s="149"/>
      <c r="AD271" s="149"/>
      <c r="AE271" s="149" t="s">
        <v>126</v>
      </c>
      <c r="AF271" s="149"/>
      <c r="AG271" s="149"/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50"/>
      <c r="B272" s="156"/>
      <c r="C272" s="186" t="s">
        <v>465</v>
      </c>
      <c r="D272" s="161"/>
      <c r="E272" s="166">
        <v>19.079999999999998</v>
      </c>
      <c r="F272" s="168"/>
      <c r="G272" s="168"/>
      <c r="H272" s="168"/>
      <c r="I272" s="168"/>
      <c r="J272" s="168"/>
      <c r="K272" s="168"/>
      <c r="L272" s="168"/>
      <c r="M272" s="168"/>
      <c r="N272" s="159"/>
      <c r="O272" s="159"/>
      <c r="P272" s="159"/>
      <c r="Q272" s="159"/>
      <c r="R272" s="159"/>
      <c r="S272" s="159"/>
      <c r="T272" s="160"/>
      <c r="U272" s="159"/>
      <c r="V272" s="149"/>
      <c r="W272" s="149"/>
      <c r="X272" s="149"/>
      <c r="Y272" s="149"/>
      <c r="Z272" s="149"/>
      <c r="AA272" s="149"/>
      <c r="AB272" s="149"/>
      <c r="AC272" s="149"/>
      <c r="AD272" s="149"/>
      <c r="AE272" s="149" t="s">
        <v>128</v>
      </c>
      <c r="AF272" s="149">
        <v>0</v>
      </c>
      <c r="AG272" s="149"/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50">
        <v>97</v>
      </c>
      <c r="B273" s="156" t="s">
        <v>466</v>
      </c>
      <c r="C273" s="185" t="s">
        <v>467</v>
      </c>
      <c r="D273" s="158" t="s">
        <v>154</v>
      </c>
      <c r="E273" s="165">
        <v>12.5</v>
      </c>
      <c r="F273" s="168"/>
      <c r="G273" s="168">
        <f t="shared" ref="G273:G274" si="14">F273*E273</f>
        <v>0</v>
      </c>
      <c r="H273" s="168">
        <v>787.3</v>
      </c>
      <c r="I273" s="168">
        <f>ROUND(E273*H273,2)</f>
        <v>9841.25</v>
      </c>
      <c r="J273" s="168">
        <v>211.70000000000005</v>
      </c>
      <c r="K273" s="168">
        <f>ROUND(E273*J273,2)</f>
        <v>2646.25</v>
      </c>
      <c r="L273" s="168">
        <v>21</v>
      </c>
      <c r="M273" s="168">
        <f>G273*(1+L273/100)</f>
        <v>0</v>
      </c>
      <c r="N273" s="159">
        <v>1.342E-2</v>
      </c>
      <c r="O273" s="159">
        <f>ROUND(E273*N273,5)</f>
        <v>0.16775000000000001</v>
      </c>
      <c r="P273" s="159">
        <v>0</v>
      </c>
      <c r="Q273" s="159">
        <f>ROUND(E273*P273,5)</f>
        <v>0</v>
      </c>
      <c r="R273" s="159"/>
      <c r="S273" s="159"/>
      <c r="T273" s="160">
        <v>0.35</v>
      </c>
      <c r="U273" s="159">
        <f>ROUND(E273*T273,2)</f>
        <v>4.38</v>
      </c>
      <c r="V273" s="149"/>
      <c r="W273" s="149"/>
      <c r="X273" s="149"/>
      <c r="Y273" s="149"/>
      <c r="Z273" s="149"/>
      <c r="AA273" s="149"/>
      <c r="AB273" s="149"/>
      <c r="AC273" s="149"/>
      <c r="AD273" s="149"/>
      <c r="AE273" s="149" t="s">
        <v>126</v>
      </c>
      <c r="AF273" s="149"/>
      <c r="AG273" s="149"/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50">
        <v>98</v>
      </c>
      <c r="B274" s="156" t="s">
        <v>468</v>
      </c>
      <c r="C274" s="185" t="s">
        <v>469</v>
      </c>
      <c r="D274" s="158" t="s">
        <v>0</v>
      </c>
      <c r="E274" s="165">
        <v>10.9</v>
      </c>
      <c r="F274" s="168"/>
      <c r="G274" s="168">
        <f t="shared" si="14"/>
        <v>0</v>
      </c>
      <c r="H274" s="168">
        <v>0</v>
      </c>
      <c r="I274" s="168">
        <f>ROUND(E274*H274,2)</f>
        <v>0</v>
      </c>
      <c r="J274" s="168">
        <v>515.77</v>
      </c>
      <c r="K274" s="168">
        <f>ROUND(E274*J274,2)</f>
        <v>5621.89</v>
      </c>
      <c r="L274" s="168">
        <v>21</v>
      </c>
      <c r="M274" s="168">
        <f>G274*(1+L274/100)</f>
        <v>0</v>
      </c>
      <c r="N274" s="159">
        <v>0</v>
      </c>
      <c r="O274" s="159">
        <f>ROUND(E274*N274,5)</f>
        <v>0</v>
      </c>
      <c r="P274" s="159">
        <v>0</v>
      </c>
      <c r="Q274" s="159">
        <f>ROUND(E274*P274,5)</f>
        <v>0</v>
      </c>
      <c r="R274" s="159"/>
      <c r="S274" s="159"/>
      <c r="T274" s="160">
        <v>2.3E-2</v>
      </c>
      <c r="U274" s="159">
        <f>ROUND(E274*T274,2)</f>
        <v>0.25</v>
      </c>
      <c r="V274" s="149"/>
      <c r="W274" s="149"/>
      <c r="X274" s="149"/>
      <c r="Y274" s="149"/>
      <c r="Z274" s="149"/>
      <c r="AA274" s="149"/>
      <c r="AB274" s="149"/>
      <c r="AC274" s="149"/>
      <c r="AD274" s="149"/>
      <c r="AE274" s="149" t="s">
        <v>126</v>
      </c>
      <c r="AF274" s="149"/>
      <c r="AG274" s="149"/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x14ac:dyDescent="0.2">
      <c r="A275" s="151" t="s">
        <v>121</v>
      </c>
      <c r="B275" s="157" t="s">
        <v>88</v>
      </c>
      <c r="C275" s="187" t="s">
        <v>89</v>
      </c>
      <c r="D275" s="162"/>
      <c r="E275" s="167"/>
      <c r="F275" s="169"/>
      <c r="G275" s="169">
        <f>SUMIF(AE276:AE291,"&lt;&gt;NOR",G276:G291)</f>
        <v>0</v>
      </c>
      <c r="H275" s="169"/>
      <c r="I275" s="169">
        <f>SUM(I276:I291)</f>
        <v>0</v>
      </c>
      <c r="J275" s="169"/>
      <c r="K275" s="169">
        <f>SUM(K276:K291)</f>
        <v>171653.2</v>
      </c>
      <c r="L275" s="169"/>
      <c r="M275" s="169">
        <f>SUM(M276:M291)</f>
        <v>0</v>
      </c>
      <c r="N275" s="163"/>
      <c r="O275" s="163">
        <f>SUM(O276:O291)</f>
        <v>0</v>
      </c>
      <c r="P275" s="163"/>
      <c r="Q275" s="163">
        <f>SUM(Q276:Q291)</f>
        <v>0</v>
      </c>
      <c r="R275" s="163"/>
      <c r="S275" s="163"/>
      <c r="T275" s="164"/>
      <c r="U275" s="163">
        <f>SUM(U276:U291)</f>
        <v>0</v>
      </c>
      <c r="AE275" t="s">
        <v>122</v>
      </c>
    </row>
    <row r="276" spans="1:60" ht="22.5" outlineLevel="1" x14ac:dyDescent="0.2">
      <c r="A276" s="150">
        <v>99</v>
      </c>
      <c r="B276" s="156" t="s">
        <v>470</v>
      </c>
      <c r="C276" s="185" t="s">
        <v>471</v>
      </c>
      <c r="D276" s="158" t="s">
        <v>472</v>
      </c>
      <c r="E276" s="165">
        <v>1</v>
      </c>
      <c r="F276" s="168"/>
      <c r="G276" s="168">
        <f>F276*E276</f>
        <v>0</v>
      </c>
      <c r="H276" s="168">
        <v>0</v>
      </c>
      <c r="I276" s="168">
        <f>ROUND(E276*H276,2)</f>
        <v>0</v>
      </c>
      <c r="J276" s="168">
        <v>18050</v>
      </c>
      <c r="K276" s="168">
        <f>ROUND(E276*J276,2)</f>
        <v>18050</v>
      </c>
      <c r="L276" s="168">
        <v>21</v>
      </c>
      <c r="M276" s="168">
        <f>G276*(1+L276/100)</f>
        <v>0</v>
      </c>
      <c r="N276" s="159">
        <v>0</v>
      </c>
      <c r="O276" s="159">
        <f>ROUND(E276*N276,5)</f>
        <v>0</v>
      </c>
      <c r="P276" s="159">
        <v>0</v>
      </c>
      <c r="Q276" s="159">
        <f>ROUND(E276*P276,5)</f>
        <v>0</v>
      </c>
      <c r="R276" s="159"/>
      <c r="S276" s="159"/>
      <c r="T276" s="160">
        <v>0</v>
      </c>
      <c r="U276" s="159">
        <f>ROUND(E276*T276,2)</f>
        <v>0</v>
      </c>
      <c r="V276" s="149"/>
      <c r="W276" s="149"/>
      <c r="X276" s="149"/>
      <c r="Y276" s="149"/>
      <c r="Z276" s="149"/>
      <c r="AA276" s="149"/>
      <c r="AB276" s="149"/>
      <c r="AC276" s="149"/>
      <c r="AD276" s="149"/>
      <c r="AE276" s="149" t="s">
        <v>126</v>
      </c>
      <c r="AF276" s="149"/>
      <c r="AG276" s="149"/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0"/>
      <c r="B277" s="156"/>
      <c r="C277" s="186" t="s">
        <v>368</v>
      </c>
      <c r="D277" s="161"/>
      <c r="E277" s="166"/>
      <c r="F277" s="168"/>
      <c r="G277" s="168"/>
      <c r="H277" s="168"/>
      <c r="I277" s="168"/>
      <c r="J277" s="168"/>
      <c r="K277" s="168"/>
      <c r="L277" s="168"/>
      <c r="M277" s="168"/>
      <c r="N277" s="159"/>
      <c r="O277" s="159"/>
      <c r="P277" s="159"/>
      <c r="Q277" s="159"/>
      <c r="R277" s="159"/>
      <c r="S277" s="159"/>
      <c r="T277" s="160"/>
      <c r="U277" s="159"/>
      <c r="V277" s="149"/>
      <c r="W277" s="149"/>
      <c r="X277" s="149"/>
      <c r="Y277" s="149"/>
      <c r="Z277" s="149"/>
      <c r="AA277" s="149"/>
      <c r="AB277" s="149"/>
      <c r="AC277" s="149"/>
      <c r="AD277" s="149"/>
      <c r="AE277" s="149" t="s">
        <v>128</v>
      </c>
      <c r="AF277" s="149">
        <v>0</v>
      </c>
      <c r="AG277" s="149"/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50"/>
      <c r="B278" s="156"/>
      <c r="C278" s="186" t="s">
        <v>473</v>
      </c>
      <c r="D278" s="161"/>
      <c r="E278" s="166">
        <v>1</v>
      </c>
      <c r="F278" s="168"/>
      <c r="G278" s="168"/>
      <c r="H278" s="168"/>
      <c r="I278" s="168"/>
      <c r="J278" s="168"/>
      <c r="K278" s="168"/>
      <c r="L278" s="168"/>
      <c r="M278" s="168"/>
      <c r="N278" s="159"/>
      <c r="O278" s="159"/>
      <c r="P278" s="159"/>
      <c r="Q278" s="159"/>
      <c r="R278" s="159"/>
      <c r="S278" s="159"/>
      <c r="T278" s="160"/>
      <c r="U278" s="159"/>
      <c r="V278" s="149"/>
      <c r="W278" s="149"/>
      <c r="X278" s="149"/>
      <c r="Y278" s="149"/>
      <c r="Z278" s="149"/>
      <c r="AA278" s="149"/>
      <c r="AB278" s="149"/>
      <c r="AC278" s="149"/>
      <c r="AD278" s="149"/>
      <c r="AE278" s="149" t="s">
        <v>128</v>
      </c>
      <c r="AF278" s="149">
        <v>0</v>
      </c>
      <c r="AG278" s="149"/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ht="22.5" outlineLevel="1" x14ac:dyDescent="0.2">
      <c r="A279" s="150">
        <v>100</v>
      </c>
      <c r="B279" s="156" t="s">
        <v>474</v>
      </c>
      <c r="C279" s="185" t="s">
        <v>475</v>
      </c>
      <c r="D279" s="158" t="s">
        <v>472</v>
      </c>
      <c r="E279" s="165">
        <v>1</v>
      </c>
      <c r="F279" s="168"/>
      <c r="G279" s="168">
        <f>F279*E279</f>
        <v>0</v>
      </c>
      <c r="H279" s="168">
        <v>0</v>
      </c>
      <c r="I279" s="168">
        <f>ROUND(E279*H279,2)</f>
        <v>0</v>
      </c>
      <c r="J279" s="168">
        <v>81000</v>
      </c>
      <c r="K279" s="168">
        <f>ROUND(E279*J279,2)</f>
        <v>81000</v>
      </c>
      <c r="L279" s="168">
        <v>21</v>
      </c>
      <c r="M279" s="168">
        <f>G279*(1+L279/100)</f>
        <v>0</v>
      </c>
      <c r="N279" s="159">
        <v>0</v>
      </c>
      <c r="O279" s="159">
        <f>ROUND(E279*N279,5)</f>
        <v>0</v>
      </c>
      <c r="P279" s="159">
        <v>0</v>
      </c>
      <c r="Q279" s="159">
        <f>ROUND(E279*P279,5)</f>
        <v>0</v>
      </c>
      <c r="R279" s="159"/>
      <c r="S279" s="159"/>
      <c r="T279" s="160">
        <v>0</v>
      </c>
      <c r="U279" s="159">
        <f>ROUND(E279*T279,2)</f>
        <v>0</v>
      </c>
      <c r="V279" s="149"/>
      <c r="W279" s="149"/>
      <c r="X279" s="149"/>
      <c r="Y279" s="149"/>
      <c r="Z279" s="149"/>
      <c r="AA279" s="149"/>
      <c r="AB279" s="149"/>
      <c r="AC279" s="149"/>
      <c r="AD279" s="149"/>
      <c r="AE279" s="149" t="s">
        <v>126</v>
      </c>
      <c r="AF279" s="149"/>
      <c r="AG279" s="149"/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50"/>
      <c r="B280" s="156"/>
      <c r="C280" s="186" t="s">
        <v>368</v>
      </c>
      <c r="D280" s="161"/>
      <c r="E280" s="166"/>
      <c r="F280" s="168"/>
      <c r="G280" s="168"/>
      <c r="H280" s="168"/>
      <c r="I280" s="168"/>
      <c r="J280" s="168"/>
      <c r="K280" s="168"/>
      <c r="L280" s="168"/>
      <c r="M280" s="168"/>
      <c r="N280" s="159"/>
      <c r="O280" s="159"/>
      <c r="P280" s="159"/>
      <c r="Q280" s="159"/>
      <c r="R280" s="159"/>
      <c r="S280" s="159"/>
      <c r="T280" s="160"/>
      <c r="U280" s="159"/>
      <c r="V280" s="149"/>
      <c r="W280" s="149"/>
      <c r="X280" s="149"/>
      <c r="Y280" s="149"/>
      <c r="Z280" s="149"/>
      <c r="AA280" s="149"/>
      <c r="AB280" s="149"/>
      <c r="AC280" s="149"/>
      <c r="AD280" s="149"/>
      <c r="AE280" s="149" t="s">
        <v>128</v>
      </c>
      <c r="AF280" s="149">
        <v>0</v>
      </c>
      <c r="AG280" s="149"/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0"/>
      <c r="B281" s="156"/>
      <c r="C281" s="186" t="s">
        <v>476</v>
      </c>
      <c r="D281" s="161"/>
      <c r="E281" s="166">
        <v>1</v>
      </c>
      <c r="F281" s="168"/>
      <c r="G281" s="168"/>
      <c r="H281" s="168"/>
      <c r="I281" s="168"/>
      <c r="J281" s="168"/>
      <c r="K281" s="168"/>
      <c r="L281" s="168"/>
      <c r="M281" s="168"/>
      <c r="N281" s="159"/>
      <c r="O281" s="159"/>
      <c r="P281" s="159"/>
      <c r="Q281" s="159"/>
      <c r="R281" s="159"/>
      <c r="S281" s="159"/>
      <c r="T281" s="160"/>
      <c r="U281" s="159"/>
      <c r="V281" s="149"/>
      <c r="W281" s="149"/>
      <c r="X281" s="149"/>
      <c r="Y281" s="149"/>
      <c r="Z281" s="149"/>
      <c r="AA281" s="149"/>
      <c r="AB281" s="149"/>
      <c r="AC281" s="149"/>
      <c r="AD281" s="149"/>
      <c r="AE281" s="149" t="s">
        <v>128</v>
      </c>
      <c r="AF281" s="149">
        <v>0</v>
      </c>
      <c r="AG281" s="149"/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ht="22.5" outlineLevel="1" x14ac:dyDescent="0.2">
      <c r="A282" s="150">
        <v>101</v>
      </c>
      <c r="B282" s="156" t="s">
        <v>477</v>
      </c>
      <c r="C282" s="185" t="s">
        <v>478</v>
      </c>
      <c r="D282" s="158" t="s">
        <v>472</v>
      </c>
      <c r="E282" s="165">
        <v>1</v>
      </c>
      <c r="F282" s="168"/>
      <c r="G282" s="168">
        <f>F282*E282</f>
        <v>0</v>
      </c>
      <c r="H282" s="168">
        <v>0</v>
      </c>
      <c r="I282" s="168">
        <f>ROUND(E282*H282,2)</f>
        <v>0</v>
      </c>
      <c r="J282" s="168">
        <v>20100</v>
      </c>
      <c r="K282" s="168">
        <f>ROUND(E282*J282,2)</f>
        <v>20100</v>
      </c>
      <c r="L282" s="168">
        <v>21</v>
      </c>
      <c r="M282" s="168">
        <f>G282*(1+L282/100)</f>
        <v>0</v>
      </c>
      <c r="N282" s="159">
        <v>0</v>
      </c>
      <c r="O282" s="159">
        <f>ROUND(E282*N282,5)</f>
        <v>0</v>
      </c>
      <c r="P282" s="159">
        <v>0</v>
      </c>
      <c r="Q282" s="159">
        <f>ROUND(E282*P282,5)</f>
        <v>0</v>
      </c>
      <c r="R282" s="159"/>
      <c r="S282" s="159"/>
      <c r="T282" s="160">
        <v>0</v>
      </c>
      <c r="U282" s="159">
        <f>ROUND(E282*T282,2)</f>
        <v>0</v>
      </c>
      <c r="V282" s="149"/>
      <c r="W282" s="149"/>
      <c r="X282" s="149"/>
      <c r="Y282" s="149"/>
      <c r="Z282" s="149"/>
      <c r="AA282" s="149"/>
      <c r="AB282" s="149"/>
      <c r="AC282" s="149"/>
      <c r="AD282" s="149"/>
      <c r="AE282" s="149" t="s">
        <v>126</v>
      </c>
      <c r="AF282" s="149"/>
      <c r="AG282" s="149"/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0"/>
      <c r="B283" s="156"/>
      <c r="C283" s="186" t="s">
        <v>368</v>
      </c>
      <c r="D283" s="161"/>
      <c r="E283" s="166"/>
      <c r="F283" s="168"/>
      <c r="G283" s="168"/>
      <c r="H283" s="168"/>
      <c r="I283" s="168"/>
      <c r="J283" s="168"/>
      <c r="K283" s="168"/>
      <c r="L283" s="168"/>
      <c r="M283" s="168"/>
      <c r="N283" s="159"/>
      <c r="O283" s="159"/>
      <c r="P283" s="159"/>
      <c r="Q283" s="159"/>
      <c r="R283" s="159"/>
      <c r="S283" s="159"/>
      <c r="T283" s="160"/>
      <c r="U283" s="159"/>
      <c r="V283" s="149"/>
      <c r="W283" s="149"/>
      <c r="X283" s="149"/>
      <c r="Y283" s="149"/>
      <c r="Z283" s="149"/>
      <c r="AA283" s="149"/>
      <c r="AB283" s="149"/>
      <c r="AC283" s="149"/>
      <c r="AD283" s="149"/>
      <c r="AE283" s="149" t="s">
        <v>128</v>
      </c>
      <c r="AF283" s="149">
        <v>0</v>
      </c>
      <c r="AG283" s="149"/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50"/>
      <c r="B284" s="156"/>
      <c r="C284" s="186" t="s">
        <v>479</v>
      </c>
      <c r="D284" s="161"/>
      <c r="E284" s="166">
        <v>1</v>
      </c>
      <c r="F284" s="168"/>
      <c r="G284" s="168"/>
      <c r="H284" s="168"/>
      <c r="I284" s="168"/>
      <c r="J284" s="168"/>
      <c r="K284" s="168"/>
      <c r="L284" s="168"/>
      <c r="M284" s="168"/>
      <c r="N284" s="159"/>
      <c r="O284" s="159"/>
      <c r="P284" s="159"/>
      <c r="Q284" s="159"/>
      <c r="R284" s="159"/>
      <c r="S284" s="159"/>
      <c r="T284" s="160"/>
      <c r="U284" s="159"/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 t="s">
        <v>128</v>
      </c>
      <c r="AF284" s="149">
        <v>0</v>
      </c>
      <c r="AG284" s="149"/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ht="22.5" outlineLevel="1" x14ac:dyDescent="0.2">
      <c r="A285" s="150">
        <v>102</v>
      </c>
      <c r="B285" s="156" t="s">
        <v>480</v>
      </c>
      <c r="C285" s="185" t="s">
        <v>481</v>
      </c>
      <c r="D285" s="158" t="s">
        <v>472</v>
      </c>
      <c r="E285" s="165">
        <v>1</v>
      </c>
      <c r="F285" s="168"/>
      <c r="G285" s="168">
        <f>F285*E285</f>
        <v>0</v>
      </c>
      <c r="H285" s="168">
        <v>0</v>
      </c>
      <c r="I285" s="168">
        <f>ROUND(E285*H285,2)</f>
        <v>0</v>
      </c>
      <c r="J285" s="168">
        <v>21300</v>
      </c>
      <c r="K285" s="168">
        <f>ROUND(E285*J285,2)</f>
        <v>21300</v>
      </c>
      <c r="L285" s="168">
        <v>21</v>
      </c>
      <c r="M285" s="168">
        <f>G285*(1+L285/100)</f>
        <v>0</v>
      </c>
      <c r="N285" s="159">
        <v>0</v>
      </c>
      <c r="O285" s="159">
        <f>ROUND(E285*N285,5)</f>
        <v>0</v>
      </c>
      <c r="P285" s="159">
        <v>0</v>
      </c>
      <c r="Q285" s="159">
        <f>ROUND(E285*P285,5)</f>
        <v>0</v>
      </c>
      <c r="R285" s="159"/>
      <c r="S285" s="159"/>
      <c r="T285" s="160">
        <v>0</v>
      </c>
      <c r="U285" s="159">
        <f>ROUND(E285*T285,2)</f>
        <v>0</v>
      </c>
      <c r="V285" s="149"/>
      <c r="W285" s="149"/>
      <c r="X285" s="149"/>
      <c r="Y285" s="149"/>
      <c r="Z285" s="149"/>
      <c r="AA285" s="149"/>
      <c r="AB285" s="149"/>
      <c r="AC285" s="149"/>
      <c r="AD285" s="149"/>
      <c r="AE285" s="149" t="s">
        <v>126</v>
      </c>
      <c r="AF285" s="149"/>
      <c r="AG285" s="149"/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 x14ac:dyDescent="0.2">
      <c r="A286" s="150"/>
      <c r="B286" s="156"/>
      <c r="C286" s="186" t="s">
        <v>482</v>
      </c>
      <c r="D286" s="161"/>
      <c r="E286" s="166"/>
      <c r="F286" s="168"/>
      <c r="G286" s="168"/>
      <c r="H286" s="168"/>
      <c r="I286" s="168"/>
      <c r="J286" s="168"/>
      <c r="K286" s="168"/>
      <c r="L286" s="168"/>
      <c r="M286" s="168"/>
      <c r="N286" s="159"/>
      <c r="O286" s="159"/>
      <c r="P286" s="159"/>
      <c r="Q286" s="159"/>
      <c r="R286" s="159"/>
      <c r="S286" s="159"/>
      <c r="T286" s="160"/>
      <c r="U286" s="159"/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 t="s">
        <v>128</v>
      </c>
      <c r="AF286" s="149">
        <v>0</v>
      </c>
      <c r="AG286" s="149"/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50"/>
      <c r="B287" s="156"/>
      <c r="C287" s="186" t="s">
        <v>483</v>
      </c>
      <c r="D287" s="161"/>
      <c r="E287" s="166">
        <v>1</v>
      </c>
      <c r="F287" s="168"/>
      <c r="G287" s="168"/>
      <c r="H287" s="168"/>
      <c r="I287" s="168"/>
      <c r="J287" s="168"/>
      <c r="K287" s="168"/>
      <c r="L287" s="168"/>
      <c r="M287" s="168"/>
      <c r="N287" s="159"/>
      <c r="O287" s="159"/>
      <c r="P287" s="159"/>
      <c r="Q287" s="159"/>
      <c r="R287" s="159"/>
      <c r="S287" s="159"/>
      <c r="T287" s="160"/>
      <c r="U287" s="159"/>
      <c r="V287" s="149"/>
      <c r="W287" s="149"/>
      <c r="X287" s="149"/>
      <c r="Y287" s="149"/>
      <c r="Z287" s="149"/>
      <c r="AA287" s="149"/>
      <c r="AB287" s="149"/>
      <c r="AC287" s="149"/>
      <c r="AD287" s="149"/>
      <c r="AE287" s="149" t="s">
        <v>128</v>
      </c>
      <c r="AF287" s="149">
        <v>0</v>
      </c>
      <c r="AG287" s="149"/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ht="22.5" outlineLevel="1" x14ac:dyDescent="0.2">
      <c r="A288" s="150">
        <v>103</v>
      </c>
      <c r="B288" s="156" t="s">
        <v>484</v>
      </c>
      <c r="C288" s="185" t="s">
        <v>485</v>
      </c>
      <c r="D288" s="158" t="s">
        <v>472</v>
      </c>
      <c r="E288" s="165">
        <v>1</v>
      </c>
      <c r="F288" s="168"/>
      <c r="G288" s="168">
        <f>F288*E288</f>
        <v>0</v>
      </c>
      <c r="H288" s="168">
        <v>0</v>
      </c>
      <c r="I288" s="168">
        <f>ROUND(E288*H288,2)</f>
        <v>0</v>
      </c>
      <c r="J288" s="168">
        <v>28500</v>
      </c>
      <c r="K288" s="168">
        <f>ROUND(E288*J288,2)</f>
        <v>28500</v>
      </c>
      <c r="L288" s="168">
        <v>21</v>
      </c>
      <c r="M288" s="168">
        <f>G288*(1+L288/100)</f>
        <v>0</v>
      </c>
      <c r="N288" s="159">
        <v>0</v>
      </c>
      <c r="O288" s="159">
        <f>ROUND(E288*N288,5)</f>
        <v>0</v>
      </c>
      <c r="P288" s="159">
        <v>0</v>
      </c>
      <c r="Q288" s="159">
        <f>ROUND(E288*P288,5)</f>
        <v>0</v>
      </c>
      <c r="R288" s="159"/>
      <c r="S288" s="159"/>
      <c r="T288" s="160">
        <v>0</v>
      </c>
      <c r="U288" s="159">
        <f>ROUND(E288*T288,2)</f>
        <v>0</v>
      </c>
      <c r="V288" s="149"/>
      <c r="W288" s="149"/>
      <c r="X288" s="149"/>
      <c r="Y288" s="149"/>
      <c r="Z288" s="149"/>
      <c r="AA288" s="149"/>
      <c r="AB288" s="149"/>
      <c r="AC288" s="149"/>
      <c r="AD288" s="149"/>
      <c r="AE288" s="149" t="s">
        <v>126</v>
      </c>
      <c r="AF288" s="149"/>
      <c r="AG288" s="149"/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50"/>
      <c r="B289" s="156"/>
      <c r="C289" s="186" t="s">
        <v>482</v>
      </c>
      <c r="D289" s="161"/>
      <c r="E289" s="166"/>
      <c r="F289" s="168"/>
      <c r="G289" s="168"/>
      <c r="H289" s="168"/>
      <c r="I289" s="168"/>
      <c r="J289" s="168"/>
      <c r="K289" s="168"/>
      <c r="L289" s="168"/>
      <c r="M289" s="168"/>
      <c r="N289" s="159"/>
      <c r="O289" s="159"/>
      <c r="P289" s="159"/>
      <c r="Q289" s="159"/>
      <c r="R289" s="159"/>
      <c r="S289" s="159"/>
      <c r="T289" s="160"/>
      <c r="U289" s="159"/>
      <c r="V289" s="149"/>
      <c r="W289" s="149"/>
      <c r="X289" s="149"/>
      <c r="Y289" s="149"/>
      <c r="Z289" s="149"/>
      <c r="AA289" s="149"/>
      <c r="AB289" s="149"/>
      <c r="AC289" s="149"/>
      <c r="AD289" s="149"/>
      <c r="AE289" s="149" t="s">
        <v>128</v>
      </c>
      <c r="AF289" s="149">
        <v>0</v>
      </c>
      <c r="AG289" s="149"/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0"/>
      <c r="B290" s="156"/>
      <c r="C290" s="186" t="s">
        <v>486</v>
      </c>
      <c r="D290" s="161"/>
      <c r="E290" s="166">
        <v>1</v>
      </c>
      <c r="F290" s="168"/>
      <c r="G290" s="168"/>
      <c r="H290" s="168"/>
      <c r="I290" s="168"/>
      <c r="J290" s="168"/>
      <c r="K290" s="168"/>
      <c r="L290" s="168"/>
      <c r="M290" s="168"/>
      <c r="N290" s="159"/>
      <c r="O290" s="159"/>
      <c r="P290" s="159"/>
      <c r="Q290" s="159"/>
      <c r="R290" s="159"/>
      <c r="S290" s="159"/>
      <c r="T290" s="160"/>
      <c r="U290" s="159"/>
      <c r="V290" s="149"/>
      <c r="W290" s="149"/>
      <c r="X290" s="149"/>
      <c r="Y290" s="149"/>
      <c r="Z290" s="149"/>
      <c r="AA290" s="149"/>
      <c r="AB290" s="149"/>
      <c r="AC290" s="149"/>
      <c r="AD290" s="149"/>
      <c r="AE290" s="149" t="s">
        <v>128</v>
      </c>
      <c r="AF290" s="149">
        <v>0</v>
      </c>
      <c r="AG290" s="149"/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50">
        <v>104</v>
      </c>
      <c r="B291" s="156" t="s">
        <v>487</v>
      </c>
      <c r="C291" s="185" t="s">
        <v>488</v>
      </c>
      <c r="D291" s="158" t="s">
        <v>0</v>
      </c>
      <c r="E291" s="165">
        <v>1.6</v>
      </c>
      <c r="F291" s="168"/>
      <c r="G291" s="168">
        <f>F291*E291</f>
        <v>0</v>
      </c>
      <c r="H291" s="168">
        <v>0</v>
      </c>
      <c r="I291" s="168">
        <f>ROUND(E291*H291,2)</f>
        <v>0</v>
      </c>
      <c r="J291" s="168">
        <v>1689.5</v>
      </c>
      <c r="K291" s="168">
        <f>ROUND(E291*J291,2)</f>
        <v>2703.2</v>
      </c>
      <c r="L291" s="168">
        <v>21</v>
      </c>
      <c r="M291" s="168">
        <f>G291*(1+L291/100)</f>
        <v>0</v>
      </c>
      <c r="N291" s="159">
        <v>0</v>
      </c>
      <c r="O291" s="159">
        <f>ROUND(E291*N291,5)</f>
        <v>0</v>
      </c>
      <c r="P291" s="159">
        <v>0</v>
      </c>
      <c r="Q291" s="159">
        <f>ROUND(E291*P291,5)</f>
        <v>0</v>
      </c>
      <c r="R291" s="159"/>
      <c r="S291" s="159"/>
      <c r="T291" s="160">
        <v>0</v>
      </c>
      <c r="U291" s="159">
        <f>ROUND(E291*T291,2)</f>
        <v>0</v>
      </c>
      <c r="V291" s="149"/>
      <c r="W291" s="149"/>
      <c r="X291" s="149"/>
      <c r="Y291" s="149"/>
      <c r="Z291" s="149"/>
      <c r="AA291" s="149"/>
      <c r="AB291" s="149"/>
      <c r="AC291" s="149"/>
      <c r="AD291" s="149"/>
      <c r="AE291" s="149" t="s">
        <v>126</v>
      </c>
      <c r="AF291" s="149"/>
      <c r="AG291" s="149"/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x14ac:dyDescent="0.2">
      <c r="A292" s="151" t="s">
        <v>121</v>
      </c>
      <c r="B292" s="157" t="s">
        <v>90</v>
      </c>
      <c r="C292" s="187" t="s">
        <v>91</v>
      </c>
      <c r="D292" s="162"/>
      <c r="E292" s="167"/>
      <c r="F292" s="169"/>
      <c r="G292" s="169">
        <f>SUMIF(AE293:AE302,"&lt;&gt;NOR",G293:G302)</f>
        <v>0</v>
      </c>
      <c r="H292" s="169"/>
      <c r="I292" s="169">
        <f>SUM(I293:I302)</f>
        <v>6153.17</v>
      </c>
      <c r="J292" s="169"/>
      <c r="K292" s="169">
        <f>SUM(K293:K302)</f>
        <v>25655.719999999998</v>
      </c>
      <c r="L292" s="169"/>
      <c r="M292" s="169">
        <f>SUM(M293:M302)</f>
        <v>0</v>
      </c>
      <c r="N292" s="163"/>
      <c r="O292" s="163">
        <f>SUM(O293:O302)</f>
        <v>0.12115999999999999</v>
      </c>
      <c r="P292" s="163"/>
      <c r="Q292" s="163">
        <f>SUM(Q293:Q302)</f>
        <v>0</v>
      </c>
      <c r="R292" s="163"/>
      <c r="S292" s="163"/>
      <c r="T292" s="164"/>
      <c r="U292" s="163">
        <f>SUM(U293:U302)</f>
        <v>48.269999999999996</v>
      </c>
      <c r="AE292" t="s">
        <v>122</v>
      </c>
    </row>
    <row r="293" spans="1:60" ht="22.5" outlineLevel="1" x14ac:dyDescent="0.2">
      <c r="A293" s="150">
        <v>105</v>
      </c>
      <c r="B293" s="156" t="s">
        <v>489</v>
      </c>
      <c r="C293" s="185" t="s">
        <v>490</v>
      </c>
      <c r="D293" s="158" t="s">
        <v>147</v>
      </c>
      <c r="E293" s="165">
        <v>15.6555</v>
      </c>
      <c r="F293" s="168"/>
      <c r="G293" s="168">
        <f>F293*E293</f>
        <v>0</v>
      </c>
      <c r="H293" s="168">
        <v>5.27</v>
      </c>
      <c r="I293" s="168">
        <f>ROUND(E293*H293,2)</f>
        <v>82.5</v>
      </c>
      <c r="J293" s="168">
        <v>15.030000000000001</v>
      </c>
      <c r="K293" s="168">
        <f>ROUND(E293*J293,2)</f>
        <v>235.3</v>
      </c>
      <c r="L293" s="168">
        <v>21</v>
      </c>
      <c r="M293" s="168">
        <f>G293*(1+L293/100)</f>
        <v>0</v>
      </c>
      <c r="N293" s="159">
        <v>2.0000000000000002E-5</v>
      </c>
      <c r="O293" s="159">
        <f>ROUND(E293*N293,5)</f>
        <v>3.1E-4</v>
      </c>
      <c r="P293" s="159">
        <v>0</v>
      </c>
      <c r="Q293" s="159">
        <f>ROUND(E293*P293,5)</f>
        <v>0</v>
      </c>
      <c r="R293" s="159"/>
      <c r="S293" s="159"/>
      <c r="T293" s="160">
        <v>2.9000000000000001E-2</v>
      </c>
      <c r="U293" s="159">
        <f>ROUND(E293*T293,2)</f>
        <v>0.45</v>
      </c>
      <c r="V293" s="149"/>
      <c r="W293" s="149"/>
      <c r="X293" s="149"/>
      <c r="Y293" s="149"/>
      <c r="Z293" s="149"/>
      <c r="AA293" s="149"/>
      <c r="AB293" s="149"/>
      <c r="AC293" s="149"/>
      <c r="AD293" s="149"/>
      <c r="AE293" s="149" t="s">
        <v>126</v>
      </c>
      <c r="AF293" s="149"/>
      <c r="AG293" s="149"/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50"/>
      <c r="B294" s="156"/>
      <c r="C294" s="186" t="s">
        <v>491</v>
      </c>
      <c r="D294" s="161"/>
      <c r="E294" s="166">
        <v>11.5055</v>
      </c>
      <c r="F294" s="168"/>
      <c r="G294" s="168"/>
      <c r="H294" s="168"/>
      <c r="I294" s="168"/>
      <c r="J294" s="168"/>
      <c r="K294" s="168"/>
      <c r="L294" s="168"/>
      <c r="M294" s="168"/>
      <c r="N294" s="159"/>
      <c r="O294" s="159"/>
      <c r="P294" s="159"/>
      <c r="Q294" s="159"/>
      <c r="R294" s="159"/>
      <c r="S294" s="159"/>
      <c r="T294" s="160"/>
      <c r="U294" s="159"/>
      <c r="V294" s="149"/>
      <c r="W294" s="149"/>
      <c r="X294" s="149"/>
      <c r="Y294" s="149"/>
      <c r="Z294" s="149"/>
      <c r="AA294" s="149"/>
      <c r="AB294" s="149"/>
      <c r="AC294" s="149"/>
      <c r="AD294" s="149"/>
      <c r="AE294" s="149" t="s">
        <v>128</v>
      </c>
      <c r="AF294" s="149">
        <v>0</v>
      </c>
      <c r="AG294" s="149"/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50"/>
      <c r="B295" s="156"/>
      <c r="C295" s="186" t="s">
        <v>261</v>
      </c>
      <c r="D295" s="161"/>
      <c r="E295" s="166">
        <v>4.1500000000000004</v>
      </c>
      <c r="F295" s="168"/>
      <c r="G295" s="168"/>
      <c r="H295" s="168"/>
      <c r="I295" s="168"/>
      <c r="J295" s="168"/>
      <c r="K295" s="168"/>
      <c r="L295" s="168"/>
      <c r="M295" s="168"/>
      <c r="N295" s="159"/>
      <c r="O295" s="159"/>
      <c r="P295" s="159"/>
      <c r="Q295" s="159"/>
      <c r="R295" s="159"/>
      <c r="S295" s="159"/>
      <c r="T295" s="160"/>
      <c r="U295" s="159"/>
      <c r="V295" s="149"/>
      <c r="W295" s="149"/>
      <c r="X295" s="149"/>
      <c r="Y295" s="149"/>
      <c r="Z295" s="149"/>
      <c r="AA295" s="149"/>
      <c r="AB295" s="149"/>
      <c r="AC295" s="149"/>
      <c r="AD295" s="149"/>
      <c r="AE295" s="149" t="s">
        <v>128</v>
      </c>
      <c r="AF295" s="149">
        <v>0</v>
      </c>
      <c r="AG295" s="149"/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ht="22.5" outlineLevel="1" x14ac:dyDescent="0.2">
      <c r="A296" s="150">
        <v>106</v>
      </c>
      <c r="B296" s="156" t="s">
        <v>492</v>
      </c>
      <c r="C296" s="185" t="s">
        <v>493</v>
      </c>
      <c r="D296" s="158" t="s">
        <v>147</v>
      </c>
      <c r="E296" s="165">
        <v>131.43</v>
      </c>
      <c r="F296" s="168"/>
      <c r="G296" s="168">
        <f>F296*E296</f>
        <v>0</v>
      </c>
      <c r="H296" s="168">
        <v>11.03</v>
      </c>
      <c r="I296" s="168">
        <f>ROUND(E296*H296,2)</f>
        <v>1449.67</v>
      </c>
      <c r="J296" s="168">
        <v>6.9700000000000006</v>
      </c>
      <c r="K296" s="168">
        <f>ROUND(E296*J296,2)</f>
        <v>916.07</v>
      </c>
      <c r="L296" s="168">
        <v>21</v>
      </c>
      <c r="M296" s="168">
        <f>G296*(1+L296/100)</f>
        <v>0</v>
      </c>
      <c r="N296" s="159">
        <v>3.5E-4</v>
      </c>
      <c r="O296" s="159">
        <f>ROUND(E296*N296,5)</f>
        <v>4.5999999999999999E-2</v>
      </c>
      <c r="P296" s="159">
        <v>0</v>
      </c>
      <c r="Q296" s="159">
        <f>ROUND(E296*P296,5)</f>
        <v>0</v>
      </c>
      <c r="R296" s="159"/>
      <c r="S296" s="159"/>
      <c r="T296" s="160">
        <v>1.35E-2</v>
      </c>
      <c r="U296" s="159">
        <f>ROUND(E296*T296,2)</f>
        <v>1.77</v>
      </c>
      <c r="V296" s="149"/>
      <c r="W296" s="149"/>
      <c r="X296" s="149"/>
      <c r="Y296" s="149"/>
      <c r="Z296" s="149"/>
      <c r="AA296" s="149"/>
      <c r="AB296" s="149"/>
      <c r="AC296" s="149"/>
      <c r="AD296" s="149"/>
      <c r="AE296" s="149" t="s">
        <v>126</v>
      </c>
      <c r="AF296" s="149"/>
      <c r="AG296" s="149"/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50"/>
      <c r="B297" s="156"/>
      <c r="C297" s="186" t="s">
        <v>257</v>
      </c>
      <c r="D297" s="161"/>
      <c r="E297" s="166">
        <v>58.73</v>
      </c>
      <c r="F297" s="168"/>
      <c r="G297" s="168"/>
      <c r="H297" s="168"/>
      <c r="I297" s="168"/>
      <c r="J297" s="168"/>
      <c r="K297" s="168"/>
      <c r="L297" s="168"/>
      <c r="M297" s="168"/>
      <c r="N297" s="159"/>
      <c r="O297" s="159"/>
      <c r="P297" s="159"/>
      <c r="Q297" s="159"/>
      <c r="R297" s="159"/>
      <c r="S297" s="159"/>
      <c r="T297" s="160"/>
      <c r="U297" s="159"/>
      <c r="V297" s="149"/>
      <c r="W297" s="149"/>
      <c r="X297" s="149"/>
      <c r="Y297" s="149"/>
      <c r="Z297" s="149"/>
      <c r="AA297" s="149"/>
      <c r="AB297" s="149"/>
      <c r="AC297" s="149"/>
      <c r="AD297" s="149"/>
      <c r="AE297" s="149" t="s">
        <v>128</v>
      </c>
      <c r="AF297" s="149">
        <v>0</v>
      </c>
      <c r="AG297" s="149"/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50"/>
      <c r="B298" s="156"/>
      <c r="C298" s="186" t="s">
        <v>494</v>
      </c>
      <c r="D298" s="161"/>
      <c r="E298" s="166">
        <v>72.7</v>
      </c>
      <c r="F298" s="168"/>
      <c r="G298" s="168"/>
      <c r="H298" s="168"/>
      <c r="I298" s="168"/>
      <c r="J298" s="168"/>
      <c r="K298" s="168"/>
      <c r="L298" s="168"/>
      <c r="M298" s="168"/>
      <c r="N298" s="159"/>
      <c r="O298" s="159"/>
      <c r="P298" s="159"/>
      <c r="Q298" s="159"/>
      <c r="R298" s="159"/>
      <c r="S298" s="159"/>
      <c r="T298" s="160"/>
      <c r="U298" s="159"/>
      <c r="V298" s="149"/>
      <c r="W298" s="149"/>
      <c r="X298" s="149"/>
      <c r="Y298" s="149"/>
      <c r="Z298" s="149"/>
      <c r="AA298" s="149"/>
      <c r="AB298" s="149"/>
      <c r="AC298" s="149"/>
      <c r="AD298" s="149"/>
      <c r="AE298" s="149" t="s">
        <v>128</v>
      </c>
      <c r="AF298" s="149">
        <v>0</v>
      </c>
      <c r="AG298" s="149"/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50">
        <v>107</v>
      </c>
      <c r="B299" s="156" t="s">
        <v>495</v>
      </c>
      <c r="C299" s="185" t="s">
        <v>496</v>
      </c>
      <c r="D299" s="158" t="s">
        <v>147</v>
      </c>
      <c r="E299" s="165">
        <v>325.42297000000002</v>
      </c>
      <c r="F299" s="168"/>
      <c r="G299" s="168">
        <f>F299*E299</f>
        <v>0</v>
      </c>
      <c r="H299" s="168">
        <v>5.59</v>
      </c>
      <c r="I299" s="168">
        <f>ROUND(E299*H299,2)</f>
        <v>1819.11</v>
      </c>
      <c r="J299" s="168">
        <v>17.309999999999999</v>
      </c>
      <c r="K299" s="168">
        <f>ROUND(E299*J299,2)</f>
        <v>5633.07</v>
      </c>
      <c r="L299" s="168">
        <v>21</v>
      </c>
      <c r="M299" s="168">
        <f>G299*(1+L299/100)</f>
        <v>0</v>
      </c>
      <c r="N299" s="159">
        <v>6.9999999999999994E-5</v>
      </c>
      <c r="O299" s="159">
        <f>ROUND(E299*N299,5)</f>
        <v>2.2780000000000002E-2</v>
      </c>
      <c r="P299" s="159">
        <v>0</v>
      </c>
      <c r="Q299" s="159">
        <f>ROUND(E299*P299,5)</f>
        <v>0</v>
      </c>
      <c r="R299" s="159"/>
      <c r="S299" s="159"/>
      <c r="T299" s="160">
        <v>3.2480000000000002E-2</v>
      </c>
      <c r="U299" s="159">
        <f>ROUND(E299*T299,2)</f>
        <v>10.57</v>
      </c>
      <c r="V299" s="149"/>
      <c r="W299" s="149"/>
      <c r="X299" s="149"/>
      <c r="Y299" s="149"/>
      <c r="Z299" s="149"/>
      <c r="AA299" s="149"/>
      <c r="AB299" s="149"/>
      <c r="AC299" s="149"/>
      <c r="AD299" s="149"/>
      <c r="AE299" s="149" t="s">
        <v>126</v>
      </c>
      <c r="AF299" s="149"/>
      <c r="AG299" s="149"/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50"/>
      <c r="B300" s="156"/>
      <c r="C300" s="186" t="s">
        <v>497</v>
      </c>
      <c r="D300" s="161"/>
      <c r="E300" s="166">
        <v>266.69297</v>
      </c>
      <c r="F300" s="168"/>
      <c r="G300" s="168"/>
      <c r="H300" s="168"/>
      <c r="I300" s="168"/>
      <c r="J300" s="168"/>
      <c r="K300" s="168"/>
      <c r="L300" s="168"/>
      <c r="M300" s="168"/>
      <c r="N300" s="159"/>
      <c r="O300" s="159"/>
      <c r="P300" s="159"/>
      <c r="Q300" s="159"/>
      <c r="R300" s="159"/>
      <c r="S300" s="159"/>
      <c r="T300" s="160"/>
      <c r="U300" s="159"/>
      <c r="V300" s="149"/>
      <c r="W300" s="149"/>
      <c r="X300" s="149"/>
      <c r="Y300" s="149"/>
      <c r="Z300" s="149"/>
      <c r="AA300" s="149"/>
      <c r="AB300" s="149"/>
      <c r="AC300" s="149"/>
      <c r="AD300" s="149"/>
      <c r="AE300" s="149" t="s">
        <v>128</v>
      </c>
      <c r="AF300" s="149">
        <v>0</v>
      </c>
      <c r="AG300" s="149"/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50"/>
      <c r="B301" s="156"/>
      <c r="C301" s="186" t="s">
        <v>498</v>
      </c>
      <c r="D301" s="161"/>
      <c r="E301" s="166">
        <v>58.73</v>
      </c>
      <c r="F301" s="168"/>
      <c r="G301" s="168"/>
      <c r="H301" s="168"/>
      <c r="I301" s="168"/>
      <c r="J301" s="168"/>
      <c r="K301" s="168"/>
      <c r="L301" s="168"/>
      <c r="M301" s="168"/>
      <c r="N301" s="159"/>
      <c r="O301" s="159"/>
      <c r="P301" s="159"/>
      <c r="Q301" s="159"/>
      <c r="R301" s="159"/>
      <c r="S301" s="159"/>
      <c r="T301" s="160"/>
      <c r="U301" s="159"/>
      <c r="V301" s="149"/>
      <c r="W301" s="149"/>
      <c r="X301" s="149"/>
      <c r="Y301" s="149"/>
      <c r="Z301" s="149"/>
      <c r="AA301" s="149"/>
      <c r="AB301" s="149"/>
      <c r="AC301" s="149"/>
      <c r="AD301" s="149"/>
      <c r="AE301" s="149" t="s">
        <v>128</v>
      </c>
      <c r="AF301" s="149">
        <v>0</v>
      </c>
      <c r="AG301" s="149"/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 x14ac:dyDescent="0.2">
      <c r="A302" s="150">
        <v>108</v>
      </c>
      <c r="B302" s="156" t="s">
        <v>499</v>
      </c>
      <c r="C302" s="185" t="s">
        <v>500</v>
      </c>
      <c r="D302" s="158" t="s">
        <v>147</v>
      </c>
      <c r="E302" s="165">
        <v>325.42297000000002</v>
      </c>
      <c r="F302" s="168"/>
      <c r="G302" s="168">
        <f>F302*E302</f>
        <v>0</v>
      </c>
      <c r="H302" s="168">
        <v>8.61</v>
      </c>
      <c r="I302" s="168">
        <f>ROUND(E302*H302,2)</f>
        <v>2801.89</v>
      </c>
      <c r="J302" s="168">
        <v>57.989999999999995</v>
      </c>
      <c r="K302" s="168">
        <f>ROUND(E302*J302,2)</f>
        <v>18871.28</v>
      </c>
      <c r="L302" s="168">
        <v>21</v>
      </c>
      <c r="M302" s="168">
        <f>G302*(1+L302/100)</f>
        <v>0</v>
      </c>
      <c r="N302" s="159">
        <v>1.6000000000000001E-4</v>
      </c>
      <c r="O302" s="159">
        <f>ROUND(E302*N302,5)</f>
        <v>5.2069999999999998E-2</v>
      </c>
      <c r="P302" s="159">
        <v>0</v>
      </c>
      <c r="Q302" s="159">
        <f>ROUND(E302*P302,5)</f>
        <v>0</v>
      </c>
      <c r="R302" s="159"/>
      <c r="S302" s="159"/>
      <c r="T302" s="160">
        <v>0.10902000000000001</v>
      </c>
      <c r="U302" s="159">
        <f>ROUND(E302*T302,2)</f>
        <v>35.479999999999997</v>
      </c>
      <c r="V302" s="149"/>
      <c r="W302" s="149"/>
      <c r="X302" s="149"/>
      <c r="Y302" s="149"/>
      <c r="Z302" s="149"/>
      <c r="AA302" s="149"/>
      <c r="AB302" s="149"/>
      <c r="AC302" s="149"/>
      <c r="AD302" s="149"/>
      <c r="AE302" s="149" t="s">
        <v>126</v>
      </c>
      <c r="AF302" s="149"/>
      <c r="AG302" s="149"/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x14ac:dyDescent="0.2">
      <c r="A303" s="151" t="s">
        <v>121</v>
      </c>
      <c r="B303" s="157" t="s">
        <v>92</v>
      </c>
      <c r="C303" s="187" t="s">
        <v>93</v>
      </c>
      <c r="D303" s="162"/>
      <c r="E303" s="167"/>
      <c r="F303" s="169"/>
      <c r="G303" s="169">
        <f>SUMIF(AE304:AE305,"&lt;&gt;NOR",G304:G305)</f>
        <v>0</v>
      </c>
      <c r="H303" s="169"/>
      <c r="I303" s="169">
        <f>SUM(I304:I305)</f>
        <v>0</v>
      </c>
      <c r="J303" s="169"/>
      <c r="K303" s="169">
        <f>SUM(K304:K305)</f>
        <v>300242.37</v>
      </c>
      <c r="L303" s="169"/>
      <c r="M303" s="169">
        <f>SUM(M304:M305)</f>
        <v>0</v>
      </c>
      <c r="N303" s="163"/>
      <c r="O303" s="163">
        <f>SUM(O304:O305)</f>
        <v>0</v>
      </c>
      <c r="P303" s="163"/>
      <c r="Q303" s="163">
        <f>SUM(Q304:Q305)</f>
        <v>0</v>
      </c>
      <c r="R303" s="163"/>
      <c r="S303" s="163"/>
      <c r="T303" s="164"/>
      <c r="U303" s="163">
        <f>SUM(U304:U305)</f>
        <v>0</v>
      </c>
      <c r="AE303" t="s">
        <v>122</v>
      </c>
    </row>
    <row r="304" spans="1:60" ht="22.5" outlineLevel="1" x14ac:dyDescent="0.2">
      <c r="A304" s="150">
        <v>109</v>
      </c>
      <c r="B304" s="156" t="s">
        <v>501</v>
      </c>
      <c r="C304" s="185" t="s">
        <v>502</v>
      </c>
      <c r="D304" s="158" t="s">
        <v>280</v>
      </c>
      <c r="E304" s="165">
        <v>1</v>
      </c>
      <c r="F304" s="168"/>
      <c r="G304" s="168">
        <f t="shared" ref="G304:G305" si="15">F304*E304</f>
        <v>0</v>
      </c>
      <c r="H304" s="168">
        <v>0</v>
      </c>
      <c r="I304" s="168">
        <f>ROUND(E304*H304,2)</f>
        <v>0</v>
      </c>
      <c r="J304" s="168">
        <v>285242.37</v>
      </c>
      <c r="K304" s="168">
        <f>ROUND(E304*J304,2)</f>
        <v>285242.37</v>
      </c>
      <c r="L304" s="168">
        <v>21</v>
      </c>
      <c r="M304" s="168">
        <f>G304*(1+L304/100)</f>
        <v>0</v>
      </c>
      <c r="N304" s="159">
        <v>0</v>
      </c>
      <c r="O304" s="159">
        <f>ROUND(E304*N304,5)</f>
        <v>0</v>
      </c>
      <c r="P304" s="159">
        <v>0</v>
      </c>
      <c r="Q304" s="159">
        <f>ROUND(E304*P304,5)</f>
        <v>0</v>
      </c>
      <c r="R304" s="159"/>
      <c r="S304" s="159"/>
      <c r="T304" s="160">
        <v>0</v>
      </c>
      <c r="U304" s="159">
        <f>ROUND(E304*T304,2)</f>
        <v>0</v>
      </c>
      <c r="V304" s="149"/>
      <c r="W304" s="149"/>
      <c r="X304" s="149"/>
      <c r="Y304" s="149"/>
      <c r="Z304" s="149"/>
      <c r="AA304" s="149"/>
      <c r="AB304" s="149"/>
      <c r="AC304" s="149"/>
      <c r="AD304" s="149"/>
      <c r="AE304" s="149" t="s">
        <v>126</v>
      </c>
      <c r="AF304" s="149"/>
      <c r="AG304" s="149"/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0">
        <v>110</v>
      </c>
      <c r="B305" s="156" t="s">
        <v>503</v>
      </c>
      <c r="C305" s="185" t="s">
        <v>504</v>
      </c>
      <c r="D305" s="158" t="s">
        <v>280</v>
      </c>
      <c r="E305" s="165">
        <v>1</v>
      </c>
      <c r="F305" s="168"/>
      <c r="G305" s="168">
        <f t="shared" si="15"/>
        <v>0</v>
      </c>
      <c r="H305" s="168">
        <v>0</v>
      </c>
      <c r="I305" s="168">
        <f>ROUND(E305*H305,2)</f>
        <v>0</v>
      </c>
      <c r="J305" s="168">
        <v>15000</v>
      </c>
      <c r="K305" s="168">
        <f>ROUND(E305*J305,2)</f>
        <v>15000</v>
      </c>
      <c r="L305" s="168">
        <v>21</v>
      </c>
      <c r="M305" s="168">
        <f>G305*(1+L305/100)</f>
        <v>0</v>
      </c>
      <c r="N305" s="159">
        <v>0</v>
      </c>
      <c r="O305" s="159">
        <f>ROUND(E305*N305,5)</f>
        <v>0</v>
      </c>
      <c r="P305" s="159">
        <v>0</v>
      </c>
      <c r="Q305" s="159">
        <f>ROUND(E305*P305,5)</f>
        <v>0</v>
      </c>
      <c r="R305" s="159"/>
      <c r="S305" s="159"/>
      <c r="T305" s="160">
        <v>0</v>
      </c>
      <c r="U305" s="159">
        <f>ROUND(E305*T305,2)</f>
        <v>0</v>
      </c>
      <c r="V305" s="149"/>
      <c r="W305" s="149"/>
      <c r="X305" s="149"/>
      <c r="Y305" s="149"/>
      <c r="Z305" s="149"/>
      <c r="AA305" s="149"/>
      <c r="AB305" s="149"/>
      <c r="AC305" s="149"/>
      <c r="AD305" s="149"/>
      <c r="AE305" s="149" t="s">
        <v>126</v>
      </c>
      <c r="AF305" s="149"/>
      <c r="AG305" s="149"/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x14ac:dyDescent="0.2">
      <c r="A306" s="151" t="s">
        <v>121</v>
      </c>
      <c r="B306" s="157" t="s">
        <v>94</v>
      </c>
      <c r="C306" s="187" t="s">
        <v>26</v>
      </c>
      <c r="D306" s="162"/>
      <c r="E306" s="167"/>
      <c r="F306" s="169"/>
      <c r="G306" s="169">
        <f>SUMIF(AE307:AE309,"&lt;&gt;NOR",G307:G309)</f>
        <v>0</v>
      </c>
      <c r="H306" s="169"/>
      <c r="I306" s="169">
        <f>SUM(I307:I309)</f>
        <v>0</v>
      </c>
      <c r="J306" s="169"/>
      <c r="K306" s="169">
        <f>SUM(K307:K309)</f>
        <v>82415.5</v>
      </c>
      <c r="L306" s="169"/>
      <c r="M306" s="169">
        <f>SUM(M307:M309)</f>
        <v>0</v>
      </c>
      <c r="N306" s="163"/>
      <c r="O306" s="163">
        <f>SUM(O307:O309)</f>
        <v>0</v>
      </c>
      <c r="P306" s="163"/>
      <c r="Q306" s="163">
        <f>SUM(Q307:Q309)</f>
        <v>0</v>
      </c>
      <c r="R306" s="163"/>
      <c r="S306" s="163"/>
      <c r="T306" s="164"/>
      <c r="U306" s="163">
        <f>SUM(U307:U309)</f>
        <v>0</v>
      </c>
      <c r="AE306" t="s">
        <v>122</v>
      </c>
    </row>
    <row r="307" spans="1:60" ht="22.5" outlineLevel="1" x14ac:dyDescent="0.2">
      <c r="A307" s="150">
        <v>111</v>
      </c>
      <c r="B307" s="156" t="s">
        <v>505</v>
      </c>
      <c r="C307" s="185" t="s">
        <v>506</v>
      </c>
      <c r="D307" s="158" t="s">
        <v>0</v>
      </c>
      <c r="E307" s="165">
        <v>1.5</v>
      </c>
      <c r="F307" s="168"/>
      <c r="G307" s="168">
        <f t="shared" ref="G307:G309" si="16">F307*E307</f>
        <v>0</v>
      </c>
      <c r="H307" s="168">
        <v>0</v>
      </c>
      <c r="I307" s="168">
        <f>ROUND(E307*H307,2)</f>
        <v>0</v>
      </c>
      <c r="J307" s="168">
        <v>28277</v>
      </c>
      <c r="K307" s="168">
        <f>ROUND(E307*J307,2)</f>
        <v>42415.5</v>
      </c>
      <c r="L307" s="168">
        <v>21</v>
      </c>
      <c r="M307" s="168">
        <f>G307*(1+L307/100)</f>
        <v>0</v>
      </c>
      <c r="N307" s="159">
        <v>0</v>
      </c>
      <c r="O307" s="159">
        <f>ROUND(E307*N307,5)</f>
        <v>0</v>
      </c>
      <c r="P307" s="159">
        <v>0</v>
      </c>
      <c r="Q307" s="159">
        <f>ROUND(E307*P307,5)</f>
        <v>0</v>
      </c>
      <c r="R307" s="159"/>
      <c r="S307" s="159"/>
      <c r="T307" s="160">
        <v>0</v>
      </c>
      <c r="U307" s="159">
        <f>ROUND(E307*T307,2)</f>
        <v>0</v>
      </c>
      <c r="V307" s="149"/>
      <c r="W307" s="149"/>
      <c r="X307" s="149"/>
      <c r="Y307" s="149"/>
      <c r="Z307" s="149"/>
      <c r="AA307" s="149"/>
      <c r="AB307" s="149"/>
      <c r="AC307" s="149"/>
      <c r="AD307" s="149"/>
      <c r="AE307" s="149" t="s">
        <v>126</v>
      </c>
      <c r="AF307" s="149"/>
      <c r="AG307" s="149"/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 x14ac:dyDescent="0.2">
      <c r="A308" s="150">
        <v>112</v>
      </c>
      <c r="B308" s="156" t="s">
        <v>507</v>
      </c>
      <c r="C308" s="185" t="s">
        <v>508</v>
      </c>
      <c r="D308" s="158" t="s">
        <v>280</v>
      </c>
      <c r="E308" s="165">
        <v>1</v>
      </c>
      <c r="F308" s="168"/>
      <c r="G308" s="168">
        <f t="shared" si="16"/>
        <v>0</v>
      </c>
      <c r="H308" s="168">
        <v>0</v>
      </c>
      <c r="I308" s="168">
        <f>ROUND(E308*H308,2)</f>
        <v>0</v>
      </c>
      <c r="J308" s="168">
        <v>15000</v>
      </c>
      <c r="K308" s="168">
        <f>ROUND(E308*J308,2)</f>
        <v>15000</v>
      </c>
      <c r="L308" s="168">
        <v>21</v>
      </c>
      <c r="M308" s="168">
        <f>G308*(1+L308/100)</f>
        <v>0</v>
      </c>
      <c r="N308" s="159">
        <v>0</v>
      </c>
      <c r="O308" s="159">
        <f>ROUND(E308*N308,5)</f>
        <v>0</v>
      </c>
      <c r="P308" s="159">
        <v>0</v>
      </c>
      <c r="Q308" s="159">
        <f>ROUND(E308*P308,5)</f>
        <v>0</v>
      </c>
      <c r="R308" s="159"/>
      <c r="S308" s="159"/>
      <c r="T308" s="160">
        <v>0</v>
      </c>
      <c r="U308" s="159">
        <f>ROUND(E308*T308,2)</f>
        <v>0</v>
      </c>
      <c r="V308" s="149"/>
      <c r="W308" s="149"/>
      <c r="X308" s="149"/>
      <c r="Y308" s="149"/>
      <c r="Z308" s="149"/>
      <c r="AA308" s="149"/>
      <c r="AB308" s="149"/>
      <c r="AC308" s="149"/>
      <c r="AD308" s="149"/>
      <c r="AE308" s="149" t="s">
        <v>126</v>
      </c>
      <c r="AF308" s="149"/>
      <c r="AG308" s="149"/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 x14ac:dyDescent="0.2">
      <c r="A309" s="178">
        <v>113</v>
      </c>
      <c r="B309" s="179" t="s">
        <v>509</v>
      </c>
      <c r="C309" s="188" t="s">
        <v>510</v>
      </c>
      <c r="D309" s="180" t="s">
        <v>280</v>
      </c>
      <c r="E309" s="181">
        <v>1</v>
      </c>
      <c r="F309" s="182"/>
      <c r="G309" s="182">
        <f t="shared" si="16"/>
        <v>0</v>
      </c>
      <c r="H309" s="182">
        <v>0</v>
      </c>
      <c r="I309" s="182">
        <f>ROUND(E309*H309,2)</f>
        <v>0</v>
      </c>
      <c r="J309" s="182">
        <v>25000</v>
      </c>
      <c r="K309" s="182">
        <f>ROUND(E309*J309,2)</f>
        <v>25000</v>
      </c>
      <c r="L309" s="182">
        <v>21</v>
      </c>
      <c r="M309" s="182">
        <f>G309*(1+L309/100)</f>
        <v>0</v>
      </c>
      <c r="N309" s="183">
        <v>0</v>
      </c>
      <c r="O309" s="183">
        <f>ROUND(E309*N309,5)</f>
        <v>0</v>
      </c>
      <c r="P309" s="183">
        <v>0</v>
      </c>
      <c r="Q309" s="183">
        <f>ROUND(E309*P309,5)</f>
        <v>0</v>
      </c>
      <c r="R309" s="183"/>
      <c r="S309" s="183"/>
      <c r="T309" s="184">
        <v>0</v>
      </c>
      <c r="U309" s="183">
        <f>ROUND(E309*T309,2)</f>
        <v>0</v>
      </c>
      <c r="V309" s="149"/>
      <c r="W309" s="149"/>
      <c r="X309" s="149"/>
      <c r="Y309" s="149"/>
      <c r="Z309" s="149"/>
      <c r="AA309" s="149"/>
      <c r="AB309" s="149"/>
      <c r="AC309" s="149"/>
      <c r="AD309" s="149"/>
      <c r="AE309" s="149" t="s">
        <v>126</v>
      </c>
      <c r="AF309" s="149"/>
      <c r="AG309" s="149"/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x14ac:dyDescent="0.2">
      <c r="A310" s="6"/>
      <c r="B310" s="7" t="s">
        <v>511</v>
      </c>
      <c r="C310" s="189" t="s">
        <v>511</v>
      </c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AC310">
        <v>15</v>
      </c>
      <c r="AD310">
        <v>21</v>
      </c>
    </row>
    <row r="311" spans="1:60" x14ac:dyDescent="0.2">
      <c r="C311" s="190"/>
      <c r="AE311" t="s">
        <v>512</v>
      </c>
    </row>
  </sheetData>
  <autoFilter ref="A7:BH310" xr:uid="{00000000-0001-0000-0300-000000000000}"/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4FFE-44C6-4455-8052-44EEB7B4CE40}">
  <sheetPr>
    <tabColor rgb="FF7030A0"/>
  </sheetPr>
  <dimension ref="A1:J100"/>
  <sheetViews>
    <sheetView tabSelected="1" topLeftCell="A26" zoomScale="130" zoomScaleNormal="130" workbookViewId="0">
      <selection activeCell="C33" sqref="C33"/>
    </sheetView>
  </sheetViews>
  <sheetFormatPr defaultRowHeight="15" x14ac:dyDescent="0.25"/>
  <cols>
    <col min="1" max="1" width="5.28515625" style="191" customWidth="1"/>
    <col min="2" max="2" width="14.28515625" style="191" customWidth="1"/>
    <col min="3" max="3" width="31.28515625" style="191" customWidth="1"/>
    <col min="4" max="4" width="4.28515625" style="191" customWidth="1"/>
    <col min="5" max="5" width="7" style="191" customWidth="1"/>
    <col min="6" max="6" width="10.28515625" style="191" customWidth="1"/>
    <col min="7" max="7" width="12.85546875" style="191" customWidth="1"/>
    <col min="8" max="10" width="9.140625" style="191"/>
    <col min="11" max="11" width="10.85546875" style="191" bestFit="1" customWidth="1"/>
    <col min="12" max="16384" width="9.140625" style="191"/>
  </cols>
  <sheetData>
    <row r="1" spans="1:9" x14ac:dyDescent="0.25">
      <c r="A1" s="296" t="s">
        <v>513</v>
      </c>
      <c r="B1" s="296"/>
      <c r="C1" s="296"/>
      <c r="D1" s="296"/>
      <c r="E1" s="296"/>
      <c r="F1" s="296"/>
      <c r="G1" s="296"/>
    </row>
    <row r="2" spans="1:9" x14ac:dyDescent="0.25">
      <c r="A2" s="296" t="s">
        <v>514</v>
      </c>
      <c r="B2" s="296"/>
      <c r="C2" s="296"/>
      <c r="D2" s="296"/>
      <c r="E2" s="296"/>
      <c r="F2" s="296"/>
      <c r="G2" s="296"/>
    </row>
    <row r="3" spans="1:9" ht="15.75" x14ac:dyDescent="0.25">
      <c r="A3" s="297" t="s">
        <v>515</v>
      </c>
      <c r="B3" s="297"/>
      <c r="C3" s="297"/>
      <c r="D3" s="297"/>
      <c r="E3" s="297"/>
      <c r="F3" s="297"/>
      <c r="G3" s="297"/>
    </row>
    <row r="4" spans="1:9" ht="30" customHeight="1" x14ac:dyDescent="0.25">
      <c r="A4" s="192" t="s">
        <v>103</v>
      </c>
      <c r="B4" s="193" t="s">
        <v>104</v>
      </c>
      <c r="C4" s="193" t="s">
        <v>105</v>
      </c>
      <c r="D4" s="193" t="s">
        <v>106</v>
      </c>
      <c r="E4" s="193" t="s">
        <v>107</v>
      </c>
      <c r="F4" s="193" t="s">
        <v>108</v>
      </c>
      <c r="G4" s="194" t="s">
        <v>516</v>
      </c>
    </row>
    <row r="5" spans="1:9" x14ac:dyDescent="0.25">
      <c r="A5" s="195"/>
      <c r="B5" s="196"/>
      <c r="C5" s="197" t="s">
        <v>517</v>
      </c>
      <c r="D5" s="198"/>
      <c r="E5" s="199"/>
      <c r="F5" s="199"/>
      <c r="G5" s="200"/>
    </row>
    <row r="6" spans="1:9" x14ac:dyDescent="0.25">
      <c r="A6" s="198">
        <v>1</v>
      </c>
      <c r="B6" s="201" t="s">
        <v>518</v>
      </c>
      <c r="C6" s="202" t="s">
        <v>519</v>
      </c>
      <c r="D6" s="203" t="s">
        <v>472</v>
      </c>
      <c r="E6" s="204">
        <v>1</v>
      </c>
      <c r="F6" s="204"/>
      <c r="G6" s="205">
        <f>F6*E6</f>
        <v>0</v>
      </c>
    </row>
    <row r="7" spans="1:9" x14ac:dyDescent="0.25">
      <c r="A7" s="198">
        <v>2</v>
      </c>
      <c r="B7" s="201" t="s">
        <v>520</v>
      </c>
      <c r="C7" s="202" t="s">
        <v>521</v>
      </c>
      <c r="D7" s="203" t="s">
        <v>472</v>
      </c>
      <c r="E7" s="204">
        <v>1</v>
      </c>
      <c r="F7" s="204"/>
      <c r="G7" s="205">
        <f t="shared" ref="G7:G52" si="0">F7*E7</f>
        <v>0</v>
      </c>
    </row>
    <row r="8" spans="1:9" x14ac:dyDescent="0.25">
      <c r="A8" s="198">
        <v>3</v>
      </c>
      <c r="B8" s="201" t="s">
        <v>522</v>
      </c>
      <c r="C8" s="202" t="s">
        <v>523</v>
      </c>
      <c r="D8" s="203" t="s">
        <v>426</v>
      </c>
      <c r="E8" s="204">
        <v>5</v>
      </c>
      <c r="F8" s="204"/>
      <c r="G8" s="205">
        <f t="shared" si="0"/>
        <v>0</v>
      </c>
    </row>
    <row r="9" spans="1:9" ht="24.75" customHeight="1" x14ac:dyDescent="0.25">
      <c r="A9" s="198">
        <v>4</v>
      </c>
      <c r="B9" s="201" t="s">
        <v>524</v>
      </c>
      <c r="C9" s="206" t="s">
        <v>525</v>
      </c>
      <c r="D9" s="203" t="s">
        <v>472</v>
      </c>
      <c r="E9" s="204">
        <v>1</v>
      </c>
      <c r="F9" s="207"/>
      <c r="G9" s="205">
        <f t="shared" si="0"/>
        <v>0</v>
      </c>
    </row>
    <row r="10" spans="1:9" x14ac:dyDescent="0.25">
      <c r="A10" s="198">
        <v>5</v>
      </c>
      <c r="B10" s="201" t="s">
        <v>526</v>
      </c>
      <c r="C10" s="206" t="s">
        <v>527</v>
      </c>
      <c r="D10" s="203" t="s">
        <v>472</v>
      </c>
      <c r="E10" s="204">
        <v>1</v>
      </c>
      <c r="F10" s="207"/>
      <c r="G10" s="205">
        <f t="shared" si="0"/>
        <v>0</v>
      </c>
    </row>
    <row r="11" spans="1:9" ht="34.5" x14ac:dyDescent="0.25">
      <c r="A11" s="198">
        <v>6</v>
      </c>
      <c r="B11" s="208" t="s">
        <v>528</v>
      </c>
      <c r="C11" s="206" t="s">
        <v>529</v>
      </c>
      <c r="D11" s="209" t="s">
        <v>472</v>
      </c>
      <c r="E11" s="210">
        <v>1</v>
      </c>
      <c r="F11" s="211"/>
      <c r="G11" s="205">
        <f t="shared" si="0"/>
        <v>0</v>
      </c>
    </row>
    <row r="12" spans="1:9" x14ac:dyDescent="0.25">
      <c r="A12" s="198">
        <v>7</v>
      </c>
      <c r="B12" s="201" t="s">
        <v>530</v>
      </c>
      <c r="C12" s="206" t="s">
        <v>531</v>
      </c>
      <c r="D12" s="203" t="s">
        <v>472</v>
      </c>
      <c r="E12" s="204">
        <v>21</v>
      </c>
      <c r="F12" s="204"/>
      <c r="G12" s="205">
        <f t="shared" si="0"/>
        <v>0</v>
      </c>
    </row>
    <row r="13" spans="1:9" ht="30" customHeight="1" x14ac:dyDescent="0.25">
      <c r="A13" s="198">
        <v>8</v>
      </c>
      <c r="B13" s="201" t="s">
        <v>532</v>
      </c>
      <c r="C13" s="206" t="s">
        <v>533</v>
      </c>
      <c r="D13" s="203" t="s">
        <v>472</v>
      </c>
      <c r="E13" s="204">
        <v>1</v>
      </c>
      <c r="F13" s="204"/>
      <c r="G13" s="205">
        <f t="shared" si="0"/>
        <v>0</v>
      </c>
      <c r="I13" s="212"/>
    </row>
    <row r="14" spans="1:9" ht="23.25" x14ac:dyDescent="0.25">
      <c r="A14" s="198">
        <v>9</v>
      </c>
      <c r="B14" s="201" t="s">
        <v>534</v>
      </c>
      <c r="C14" s="206" t="s">
        <v>535</v>
      </c>
      <c r="D14" s="203" t="s">
        <v>472</v>
      </c>
      <c r="E14" s="204">
        <v>21</v>
      </c>
      <c r="F14" s="204"/>
      <c r="G14" s="205">
        <f t="shared" si="0"/>
        <v>0</v>
      </c>
    </row>
    <row r="15" spans="1:9" ht="29.25" customHeight="1" x14ac:dyDescent="0.25">
      <c r="A15" s="198">
        <v>10</v>
      </c>
      <c r="B15" s="201" t="s">
        <v>536</v>
      </c>
      <c r="C15" s="206" t="s">
        <v>537</v>
      </c>
      <c r="D15" s="203" t="s">
        <v>472</v>
      </c>
      <c r="E15" s="204">
        <v>1</v>
      </c>
      <c r="F15" s="204"/>
      <c r="G15" s="205">
        <f t="shared" si="0"/>
        <v>0</v>
      </c>
      <c r="I15" s="212"/>
    </row>
    <row r="16" spans="1:9" ht="29.25" customHeight="1" x14ac:dyDescent="0.25">
      <c r="A16" s="198">
        <v>11</v>
      </c>
      <c r="B16" s="201" t="s">
        <v>538</v>
      </c>
      <c r="C16" s="202" t="s">
        <v>539</v>
      </c>
      <c r="D16" s="203" t="s">
        <v>472</v>
      </c>
      <c r="E16" s="204">
        <v>1</v>
      </c>
      <c r="F16" s="204"/>
      <c r="G16" s="205">
        <f t="shared" si="0"/>
        <v>0</v>
      </c>
    </row>
    <row r="17" spans="1:10" ht="39.75" customHeight="1" x14ac:dyDescent="0.25">
      <c r="A17" s="198">
        <v>12</v>
      </c>
      <c r="B17" s="201" t="s">
        <v>540</v>
      </c>
      <c r="C17" s="202" t="s">
        <v>541</v>
      </c>
      <c r="D17" s="203" t="s">
        <v>472</v>
      </c>
      <c r="E17" s="204">
        <v>10</v>
      </c>
      <c r="F17" s="204"/>
      <c r="G17" s="205">
        <f t="shared" si="0"/>
        <v>0</v>
      </c>
    </row>
    <row r="18" spans="1:10" ht="15" customHeight="1" x14ac:dyDescent="0.25">
      <c r="A18" s="198">
        <v>13</v>
      </c>
      <c r="B18" s="201" t="s">
        <v>542</v>
      </c>
      <c r="C18" s="202" t="s">
        <v>543</v>
      </c>
      <c r="D18" s="203" t="s">
        <v>472</v>
      </c>
      <c r="E18" s="204">
        <v>4</v>
      </c>
      <c r="F18" s="204"/>
      <c r="G18" s="205">
        <f t="shared" si="0"/>
        <v>0</v>
      </c>
    </row>
    <row r="19" spans="1:10" x14ac:dyDescent="0.25">
      <c r="A19" s="198">
        <v>14</v>
      </c>
      <c r="B19" s="213" t="s">
        <v>544</v>
      </c>
      <c r="C19" s="214" t="s">
        <v>545</v>
      </c>
      <c r="D19" s="203" t="s">
        <v>154</v>
      </c>
      <c r="E19" s="204">
        <v>10</v>
      </c>
      <c r="F19" s="204"/>
      <c r="G19" s="205">
        <f t="shared" si="0"/>
        <v>0</v>
      </c>
    </row>
    <row r="20" spans="1:10" ht="34.5" x14ac:dyDescent="0.25">
      <c r="A20" s="198">
        <v>15</v>
      </c>
      <c r="B20" s="213" t="s">
        <v>546</v>
      </c>
      <c r="C20" s="214" t="s">
        <v>547</v>
      </c>
      <c r="D20" s="203" t="s">
        <v>197</v>
      </c>
      <c r="E20" s="204">
        <f>SUM(E16:E17)</f>
        <v>11</v>
      </c>
      <c r="F20" s="204"/>
      <c r="G20" s="205">
        <f t="shared" si="0"/>
        <v>0</v>
      </c>
    </row>
    <row r="21" spans="1:10" ht="34.5" x14ac:dyDescent="0.25">
      <c r="A21" s="198">
        <v>16</v>
      </c>
      <c r="B21" s="213" t="s">
        <v>548</v>
      </c>
      <c r="C21" s="214" t="s">
        <v>549</v>
      </c>
      <c r="D21" s="203" t="s">
        <v>197</v>
      </c>
      <c r="E21" s="204">
        <v>5</v>
      </c>
      <c r="F21" s="204"/>
      <c r="G21" s="205">
        <f t="shared" si="0"/>
        <v>0</v>
      </c>
    </row>
    <row r="22" spans="1:10" ht="23.25" x14ac:dyDescent="0.25">
      <c r="A22" s="198">
        <v>17</v>
      </c>
      <c r="B22" s="213" t="s">
        <v>550</v>
      </c>
      <c r="C22" s="214" t="s">
        <v>551</v>
      </c>
      <c r="D22" s="203" t="s">
        <v>197</v>
      </c>
      <c r="E22" s="204">
        <v>5</v>
      </c>
      <c r="F22" s="204"/>
      <c r="G22" s="205">
        <f t="shared" si="0"/>
        <v>0</v>
      </c>
    </row>
    <row r="23" spans="1:10" ht="27" customHeight="1" x14ac:dyDescent="0.25">
      <c r="A23" s="198">
        <v>18</v>
      </c>
      <c r="B23" s="213" t="s">
        <v>552</v>
      </c>
      <c r="C23" s="214" t="s">
        <v>553</v>
      </c>
      <c r="D23" s="203" t="s">
        <v>154</v>
      </c>
      <c r="E23" s="204">
        <v>250</v>
      </c>
      <c r="F23" s="204"/>
      <c r="G23" s="205">
        <f t="shared" si="0"/>
        <v>0</v>
      </c>
    </row>
    <row r="24" spans="1:10" ht="38.25" customHeight="1" x14ac:dyDescent="0.25">
      <c r="A24" s="198">
        <v>19</v>
      </c>
      <c r="B24" s="213" t="s">
        <v>554</v>
      </c>
      <c r="C24" s="214" t="s">
        <v>555</v>
      </c>
      <c r="D24" s="203" t="s">
        <v>154</v>
      </c>
      <c r="E24" s="204">
        <v>60</v>
      </c>
      <c r="F24" s="204"/>
      <c r="G24" s="205">
        <f t="shared" si="0"/>
        <v>0</v>
      </c>
    </row>
    <row r="25" spans="1:10" ht="34.5" x14ac:dyDescent="0.25">
      <c r="A25" s="198">
        <v>20</v>
      </c>
      <c r="B25" s="213" t="s">
        <v>556</v>
      </c>
      <c r="C25" s="214" t="s">
        <v>557</v>
      </c>
      <c r="D25" s="203" t="s">
        <v>154</v>
      </c>
      <c r="E25" s="204">
        <v>60</v>
      </c>
      <c r="F25" s="204"/>
      <c r="G25" s="205">
        <f t="shared" si="0"/>
        <v>0</v>
      </c>
    </row>
    <row r="26" spans="1:10" ht="23.25" x14ac:dyDescent="0.25">
      <c r="A26" s="198">
        <v>21</v>
      </c>
      <c r="B26" s="213" t="s">
        <v>558</v>
      </c>
      <c r="C26" s="214" t="s">
        <v>559</v>
      </c>
      <c r="D26" s="203" t="s">
        <v>197</v>
      </c>
      <c r="E26" s="204">
        <v>1</v>
      </c>
      <c r="F26" s="204"/>
      <c r="G26" s="205">
        <f t="shared" si="0"/>
        <v>0</v>
      </c>
    </row>
    <row r="27" spans="1:10" ht="23.25" x14ac:dyDescent="0.25">
      <c r="A27" s="198">
        <v>22</v>
      </c>
      <c r="B27" s="213" t="s">
        <v>560</v>
      </c>
      <c r="C27" s="214" t="s">
        <v>561</v>
      </c>
      <c r="D27" s="203" t="s">
        <v>197</v>
      </c>
      <c r="E27" s="204">
        <v>35</v>
      </c>
      <c r="F27" s="204"/>
      <c r="G27" s="205">
        <f t="shared" si="0"/>
        <v>0</v>
      </c>
    </row>
    <row r="28" spans="1:10" ht="23.25" x14ac:dyDescent="0.25">
      <c r="A28" s="198">
        <v>23</v>
      </c>
      <c r="B28" s="213" t="s">
        <v>562</v>
      </c>
      <c r="C28" s="214" t="s">
        <v>563</v>
      </c>
      <c r="D28" s="203" t="s">
        <v>197</v>
      </c>
      <c r="E28" s="204">
        <v>1</v>
      </c>
      <c r="F28" s="204"/>
      <c r="G28" s="205">
        <f t="shared" si="0"/>
        <v>0</v>
      </c>
      <c r="J28" s="212"/>
    </row>
    <row r="29" spans="1:10" ht="23.25" x14ac:dyDescent="0.25">
      <c r="A29" s="198">
        <v>24</v>
      </c>
      <c r="B29" s="213" t="s">
        <v>564</v>
      </c>
      <c r="C29" s="214" t="s">
        <v>565</v>
      </c>
      <c r="D29" s="203" t="s">
        <v>154</v>
      </c>
      <c r="E29" s="204">
        <v>50</v>
      </c>
      <c r="F29" s="204"/>
      <c r="G29" s="205">
        <f t="shared" si="0"/>
        <v>0</v>
      </c>
      <c r="J29" s="212"/>
    </row>
    <row r="30" spans="1:10" ht="36.75" customHeight="1" x14ac:dyDescent="0.25">
      <c r="A30" s="198">
        <v>25</v>
      </c>
      <c r="B30" s="213" t="s">
        <v>566</v>
      </c>
      <c r="C30" s="214" t="s">
        <v>567</v>
      </c>
      <c r="D30" s="203" t="s">
        <v>154</v>
      </c>
      <c r="E30" s="204">
        <v>50</v>
      </c>
      <c r="F30" s="204"/>
      <c r="G30" s="205">
        <f t="shared" si="0"/>
        <v>0</v>
      </c>
    </row>
    <row r="31" spans="1:10" ht="36.75" customHeight="1" x14ac:dyDescent="0.25">
      <c r="A31" s="198">
        <v>26</v>
      </c>
      <c r="B31" s="213" t="s">
        <v>568</v>
      </c>
      <c r="C31" s="214" t="s">
        <v>569</v>
      </c>
      <c r="D31" s="203" t="s">
        <v>154</v>
      </c>
      <c r="E31" s="204">
        <f>SUM(E23:E24)</f>
        <v>310</v>
      </c>
      <c r="F31" s="204"/>
      <c r="G31" s="205">
        <f t="shared" si="0"/>
        <v>0</v>
      </c>
    </row>
    <row r="32" spans="1:10" ht="36.75" customHeight="1" x14ac:dyDescent="0.25">
      <c r="A32" s="198">
        <v>27</v>
      </c>
      <c r="B32" s="213" t="s">
        <v>570</v>
      </c>
      <c r="C32" s="214" t="s">
        <v>571</v>
      </c>
      <c r="D32" s="203" t="s">
        <v>426</v>
      </c>
      <c r="E32" s="204">
        <v>20</v>
      </c>
      <c r="F32" s="204"/>
      <c r="G32" s="205">
        <f t="shared" si="0"/>
        <v>0</v>
      </c>
    </row>
    <row r="33" spans="1:7" ht="36.75" customHeight="1" x14ac:dyDescent="0.25">
      <c r="A33" s="198">
        <v>28</v>
      </c>
      <c r="B33" s="213" t="s">
        <v>572</v>
      </c>
      <c r="C33" s="214" t="s">
        <v>573</v>
      </c>
      <c r="D33" s="203" t="s">
        <v>472</v>
      </c>
      <c r="E33" s="204">
        <v>1</v>
      </c>
      <c r="F33" s="204"/>
      <c r="G33" s="205">
        <f t="shared" si="0"/>
        <v>0</v>
      </c>
    </row>
    <row r="34" spans="1:7" ht="36.75" customHeight="1" x14ac:dyDescent="0.25">
      <c r="A34" s="198">
        <v>29</v>
      </c>
      <c r="B34" s="213" t="s">
        <v>574</v>
      </c>
      <c r="C34" s="214" t="s">
        <v>575</v>
      </c>
      <c r="D34" s="203" t="s">
        <v>197</v>
      </c>
      <c r="E34" s="204">
        <v>3</v>
      </c>
      <c r="F34" s="204"/>
      <c r="G34" s="205">
        <f t="shared" si="0"/>
        <v>0</v>
      </c>
    </row>
    <row r="35" spans="1:7" ht="36.75" customHeight="1" x14ac:dyDescent="0.25">
      <c r="A35" s="198">
        <v>30</v>
      </c>
      <c r="B35" s="213" t="s">
        <v>576</v>
      </c>
      <c r="C35" s="214" t="s">
        <v>577</v>
      </c>
      <c r="D35" s="203" t="s">
        <v>197</v>
      </c>
      <c r="E35" s="204">
        <v>12</v>
      </c>
      <c r="F35" s="204"/>
      <c r="G35" s="205">
        <f t="shared" si="0"/>
        <v>0</v>
      </c>
    </row>
    <row r="36" spans="1:7" ht="36.75" customHeight="1" x14ac:dyDescent="0.25">
      <c r="A36" s="198">
        <v>31</v>
      </c>
      <c r="B36" s="213" t="s">
        <v>578</v>
      </c>
      <c r="C36" s="214" t="s">
        <v>579</v>
      </c>
      <c r="D36" s="203" t="s">
        <v>197</v>
      </c>
      <c r="E36" s="204">
        <v>3</v>
      </c>
      <c r="F36" s="204"/>
      <c r="G36" s="205">
        <f t="shared" si="0"/>
        <v>0</v>
      </c>
    </row>
    <row r="37" spans="1:7" ht="36.75" customHeight="1" x14ac:dyDescent="0.25">
      <c r="A37" s="198">
        <v>32</v>
      </c>
      <c r="B37" s="213" t="s">
        <v>580</v>
      </c>
      <c r="C37" s="214" t="s">
        <v>581</v>
      </c>
      <c r="D37" s="203" t="s">
        <v>197</v>
      </c>
      <c r="E37" s="204">
        <v>10</v>
      </c>
      <c r="F37" s="204"/>
      <c r="G37" s="205">
        <f t="shared" si="0"/>
        <v>0</v>
      </c>
    </row>
    <row r="38" spans="1:7" ht="36.75" customHeight="1" x14ac:dyDescent="0.25">
      <c r="A38" s="198">
        <v>33</v>
      </c>
      <c r="B38" s="213" t="s">
        <v>582</v>
      </c>
      <c r="C38" s="214" t="s">
        <v>583</v>
      </c>
      <c r="D38" s="203" t="s">
        <v>197</v>
      </c>
      <c r="E38" s="204">
        <v>6</v>
      </c>
      <c r="F38" s="204"/>
      <c r="G38" s="205">
        <f t="shared" si="0"/>
        <v>0</v>
      </c>
    </row>
    <row r="39" spans="1:7" ht="36.75" customHeight="1" x14ac:dyDescent="0.25">
      <c r="A39" s="198">
        <v>34</v>
      </c>
      <c r="B39" s="213" t="s">
        <v>584</v>
      </c>
      <c r="C39" s="214" t="s">
        <v>585</v>
      </c>
      <c r="D39" s="203" t="s">
        <v>197</v>
      </c>
      <c r="E39" s="204">
        <v>2</v>
      </c>
      <c r="F39" s="204"/>
      <c r="G39" s="205">
        <f t="shared" si="0"/>
        <v>0</v>
      </c>
    </row>
    <row r="40" spans="1:7" ht="36.75" customHeight="1" x14ac:dyDescent="0.25">
      <c r="A40" s="198">
        <v>35</v>
      </c>
      <c r="B40" s="213" t="s">
        <v>586</v>
      </c>
      <c r="C40" s="214" t="s">
        <v>587</v>
      </c>
      <c r="D40" s="203" t="s">
        <v>197</v>
      </c>
      <c r="E40" s="204">
        <v>1</v>
      </c>
      <c r="F40" s="204"/>
      <c r="G40" s="205">
        <f t="shared" si="0"/>
        <v>0</v>
      </c>
    </row>
    <row r="41" spans="1:7" ht="36.75" customHeight="1" x14ac:dyDescent="0.25">
      <c r="A41" s="198">
        <v>36</v>
      </c>
      <c r="B41" s="213" t="s">
        <v>588</v>
      </c>
      <c r="C41" s="214" t="s">
        <v>589</v>
      </c>
      <c r="D41" s="203" t="s">
        <v>197</v>
      </c>
      <c r="E41" s="204">
        <v>1</v>
      </c>
      <c r="F41" s="204"/>
      <c r="G41" s="205">
        <f t="shared" si="0"/>
        <v>0</v>
      </c>
    </row>
    <row r="42" spans="1:7" ht="36.75" customHeight="1" x14ac:dyDescent="0.25">
      <c r="A42" s="198">
        <v>37</v>
      </c>
      <c r="B42" s="213" t="s">
        <v>590</v>
      </c>
      <c r="C42" s="214" t="s">
        <v>591</v>
      </c>
      <c r="D42" s="203" t="s">
        <v>154</v>
      </c>
      <c r="E42" s="204">
        <v>60</v>
      </c>
      <c r="F42" s="204"/>
      <c r="G42" s="205">
        <f t="shared" si="0"/>
        <v>0</v>
      </c>
    </row>
    <row r="43" spans="1:7" ht="36.75" customHeight="1" x14ac:dyDescent="0.25">
      <c r="A43" s="198">
        <v>38</v>
      </c>
      <c r="B43" s="213" t="s">
        <v>592</v>
      </c>
      <c r="C43" s="214" t="s">
        <v>593</v>
      </c>
      <c r="D43" s="203" t="s">
        <v>147</v>
      </c>
      <c r="E43" s="204">
        <v>5</v>
      </c>
      <c r="F43" s="204"/>
      <c r="G43" s="205">
        <f t="shared" si="0"/>
        <v>0</v>
      </c>
    </row>
    <row r="44" spans="1:7" ht="36.75" customHeight="1" x14ac:dyDescent="0.25">
      <c r="A44" s="198">
        <v>39</v>
      </c>
      <c r="B44" s="213" t="s">
        <v>594</v>
      </c>
      <c r="C44" s="214" t="s">
        <v>595</v>
      </c>
      <c r="D44" s="203" t="s">
        <v>154</v>
      </c>
      <c r="E44" s="204">
        <v>80</v>
      </c>
      <c r="F44" s="204"/>
      <c r="G44" s="205">
        <f t="shared" si="0"/>
        <v>0</v>
      </c>
    </row>
    <row r="45" spans="1:7" ht="36.75" customHeight="1" x14ac:dyDescent="0.25">
      <c r="A45" s="198">
        <v>40</v>
      </c>
      <c r="B45" s="213" t="s">
        <v>596</v>
      </c>
      <c r="C45" s="214" t="s">
        <v>597</v>
      </c>
      <c r="D45" s="203" t="s">
        <v>197</v>
      </c>
      <c r="E45" s="204">
        <v>1</v>
      </c>
      <c r="F45" s="204"/>
      <c r="G45" s="205">
        <f t="shared" si="0"/>
        <v>0</v>
      </c>
    </row>
    <row r="46" spans="1:7" ht="36.75" customHeight="1" x14ac:dyDescent="0.25">
      <c r="A46" s="198">
        <v>41</v>
      </c>
      <c r="B46" s="213" t="s">
        <v>598</v>
      </c>
      <c r="C46" s="214" t="s">
        <v>599</v>
      </c>
      <c r="D46" s="203" t="s">
        <v>197</v>
      </c>
      <c r="E46" s="204">
        <v>1</v>
      </c>
      <c r="F46" s="204"/>
      <c r="G46" s="205">
        <f t="shared" si="0"/>
        <v>0</v>
      </c>
    </row>
    <row r="47" spans="1:7" ht="36.75" customHeight="1" x14ac:dyDescent="0.25">
      <c r="A47" s="198">
        <v>42</v>
      </c>
      <c r="B47" s="213" t="s">
        <v>600</v>
      </c>
      <c r="C47" s="214" t="s">
        <v>601</v>
      </c>
      <c r="D47" s="203" t="s">
        <v>197</v>
      </c>
      <c r="E47" s="204">
        <v>1</v>
      </c>
      <c r="F47" s="204"/>
      <c r="G47" s="205">
        <f t="shared" si="0"/>
        <v>0</v>
      </c>
    </row>
    <row r="48" spans="1:7" ht="36.75" customHeight="1" x14ac:dyDescent="0.25">
      <c r="A48" s="198">
        <v>43</v>
      </c>
      <c r="B48" s="213" t="s">
        <v>602</v>
      </c>
      <c r="C48" s="214" t="s">
        <v>603</v>
      </c>
      <c r="D48" s="203" t="s">
        <v>154</v>
      </c>
      <c r="E48" s="204">
        <v>80</v>
      </c>
      <c r="F48" s="204"/>
      <c r="G48" s="205">
        <f t="shared" si="0"/>
        <v>0</v>
      </c>
    </row>
    <row r="49" spans="1:7" ht="19.5" customHeight="1" x14ac:dyDescent="0.25">
      <c r="A49" s="198">
        <v>44</v>
      </c>
      <c r="B49" s="213" t="s">
        <v>604</v>
      </c>
      <c r="C49" s="214" t="s">
        <v>605</v>
      </c>
      <c r="D49" s="203" t="s">
        <v>472</v>
      </c>
      <c r="E49" s="204">
        <v>2</v>
      </c>
      <c r="F49" s="204"/>
      <c r="G49" s="205">
        <f t="shared" si="0"/>
        <v>0</v>
      </c>
    </row>
    <row r="50" spans="1:7" ht="18" customHeight="1" x14ac:dyDescent="0.25">
      <c r="A50" s="198">
        <v>45</v>
      </c>
      <c r="B50" s="213" t="s">
        <v>606</v>
      </c>
      <c r="C50" s="214" t="s">
        <v>607</v>
      </c>
      <c r="D50" s="203" t="s">
        <v>472</v>
      </c>
      <c r="E50" s="204">
        <v>2</v>
      </c>
      <c r="F50" s="204"/>
      <c r="G50" s="205">
        <f t="shared" si="0"/>
        <v>0</v>
      </c>
    </row>
    <row r="51" spans="1:7" ht="30" customHeight="1" x14ac:dyDescent="0.25">
      <c r="A51" s="198">
        <v>46</v>
      </c>
      <c r="B51" s="213" t="s">
        <v>608</v>
      </c>
      <c r="C51" s="214" t="s">
        <v>609</v>
      </c>
      <c r="D51" s="203" t="s">
        <v>154</v>
      </c>
      <c r="E51" s="204">
        <v>80</v>
      </c>
      <c r="F51" s="204"/>
      <c r="G51" s="205">
        <f t="shared" si="0"/>
        <v>0</v>
      </c>
    </row>
    <row r="52" spans="1:7" ht="22.5" x14ac:dyDescent="0.25">
      <c r="A52" s="198">
        <v>47</v>
      </c>
      <c r="B52" s="213" t="s">
        <v>610</v>
      </c>
      <c r="C52" s="215" t="s">
        <v>611</v>
      </c>
      <c r="D52" s="203" t="s">
        <v>472</v>
      </c>
      <c r="E52" s="204">
        <v>1</v>
      </c>
      <c r="F52" s="204"/>
      <c r="G52" s="205">
        <f t="shared" si="0"/>
        <v>0</v>
      </c>
    </row>
    <row r="53" spans="1:7" x14ac:dyDescent="0.25">
      <c r="A53" s="216"/>
      <c r="B53" s="217" t="s">
        <v>612</v>
      </c>
      <c r="C53" s="197" t="s">
        <v>613</v>
      </c>
      <c r="D53" s="218"/>
      <c r="E53" s="219"/>
      <c r="F53" s="220"/>
      <c r="G53" s="221">
        <f>SUM(G6:G52)</f>
        <v>0</v>
      </c>
    </row>
    <row r="54" spans="1:7" x14ac:dyDescent="0.25">
      <c r="A54" s="222"/>
      <c r="B54" s="223"/>
      <c r="C54" s="223"/>
      <c r="D54" s="223"/>
      <c r="E54" s="224"/>
      <c r="F54" s="223"/>
      <c r="G54" s="225"/>
    </row>
    <row r="55" spans="1:7" x14ac:dyDescent="0.25">
      <c r="A55" s="226"/>
      <c r="B55" s="227"/>
      <c r="C55" s="228"/>
      <c r="D55" s="229"/>
      <c r="E55" s="223"/>
      <c r="F55" s="224"/>
      <c r="G55" s="225"/>
    </row>
    <row r="56" spans="1:7" x14ac:dyDescent="0.25">
      <c r="A56" s="226"/>
      <c r="B56" s="230"/>
      <c r="C56" s="231"/>
      <c r="D56" s="232"/>
      <c r="E56" s="224"/>
      <c r="F56" s="233"/>
      <c r="G56" s="225"/>
    </row>
    <row r="57" spans="1:7" x14ac:dyDescent="0.25">
      <c r="A57" s="226"/>
      <c r="B57" s="230"/>
      <c r="C57" s="231"/>
      <c r="D57" s="232"/>
      <c r="E57" s="233"/>
      <c r="F57" s="233"/>
      <c r="G57" s="225"/>
    </row>
    <row r="58" spans="1:7" x14ac:dyDescent="0.25">
      <c r="A58" s="226"/>
      <c r="B58" s="230"/>
      <c r="C58" s="231"/>
      <c r="D58" s="232"/>
      <c r="E58" s="233"/>
      <c r="F58" s="233"/>
      <c r="G58" s="225"/>
    </row>
    <row r="59" spans="1:7" x14ac:dyDescent="0.25">
      <c r="A59" s="226"/>
      <c r="B59" s="230"/>
      <c r="C59" s="231"/>
      <c r="D59" s="232"/>
      <c r="E59" s="233"/>
      <c r="F59" s="233"/>
      <c r="G59" s="225"/>
    </row>
    <row r="60" spans="1:7" x14ac:dyDescent="0.25">
      <c r="A60" s="226"/>
      <c r="B60" s="230"/>
      <c r="C60" s="231"/>
      <c r="D60" s="232"/>
      <c r="E60" s="233"/>
      <c r="F60" s="233"/>
      <c r="G60" s="225"/>
    </row>
    <row r="61" spans="1:7" x14ac:dyDescent="0.25">
      <c r="A61" s="226"/>
      <c r="B61" s="230"/>
      <c r="C61" s="231"/>
      <c r="D61" s="232"/>
      <c r="E61" s="233"/>
      <c r="F61" s="233"/>
      <c r="G61" s="225"/>
    </row>
    <row r="62" spans="1:7" x14ac:dyDescent="0.25">
      <c r="A62" s="226"/>
      <c r="B62" s="230"/>
      <c r="C62" s="231"/>
      <c r="D62" s="232"/>
      <c r="E62" s="233"/>
      <c r="F62" s="233"/>
      <c r="G62" s="225"/>
    </row>
    <row r="63" spans="1:7" x14ac:dyDescent="0.25">
      <c r="A63" s="226"/>
      <c r="B63" s="230"/>
      <c r="C63" s="231"/>
      <c r="D63" s="232"/>
      <c r="E63" s="233"/>
      <c r="F63" s="233"/>
      <c r="G63" s="225"/>
    </row>
    <row r="64" spans="1:7" x14ac:dyDescent="0.25">
      <c r="A64" s="226"/>
      <c r="B64" s="230"/>
      <c r="C64" s="231"/>
      <c r="D64" s="232"/>
      <c r="E64" s="233"/>
      <c r="F64" s="233"/>
      <c r="G64" s="225"/>
    </row>
    <row r="65" spans="1:7" x14ac:dyDescent="0.25">
      <c r="A65" s="226"/>
      <c r="B65" s="230"/>
      <c r="C65" s="231"/>
      <c r="D65" s="232"/>
      <c r="E65" s="233"/>
      <c r="F65" s="233"/>
      <c r="G65" s="225"/>
    </row>
    <row r="66" spans="1:7" x14ac:dyDescent="0.25">
      <c r="A66" s="226"/>
      <c r="B66" s="230"/>
      <c r="C66" s="231"/>
      <c r="D66" s="232"/>
      <c r="E66" s="233"/>
      <c r="F66" s="233"/>
      <c r="G66" s="225"/>
    </row>
    <row r="67" spans="1:7" x14ac:dyDescent="0.25">
      <c r="A67" s="226"/>
      <c r="B67" s="230"/>
      <c r="C67" s="231"/>
      <c r="D67" s="232"/>
      <c r="E67" s="233"/>
      <c r="F67" s="233"/>
      <c r="G67" s="225"/>
    </row>
    <row r="68" spans="1:7" x14ac:dyDescent="0.25">
      <c r="A68" s="226"/>
      <c r="B68" s="230"/>
      <c r="C68" s="231"/>
      <c r="D68" s="232"/>
      <c r="E68" s="233"/>
      <c r="F68" s="233"/>
      <c r="G68" s="225"/>
    </row>
    <row r="69" spans="1:7" x14ac:dyDescent="0.25">
      <c r="A69" s="226"/>
      <c r="B69" s="230"/>
      <c r="C69" s="231"/>
      <c r="D69" s="232"/>
      <c r="E69" s="233"/>
      <c r="F69" s="233"/>
      <c r="G69" s="225"/>
    </row>
    <row r="70" spans="1:7" x14ac:dyDescent="0.25">
      <c r="A70" s="226"/>
      <c r="B70" s="230"/>
      <c r="C70" s="231"/>
      <c r="D70" s="232"/>
      <c r="E70" s="233"/>
      <c r="F70" s="233"/>
      <c r="G70" s="225"/>
    </row>
    <row r="71" spans="1:7" x14ac:dyDescent="0.25">
      <c r="A71" s="226"/>
      <c r="B71" s="230"/>
      <c r="C71" s="231"/>
      <c r="D71" s="232"/>
      <c r="E71" s="233"/>
      <c r="F71" s="233"/>
      <c r="G71" s="225"/>
    </row>
    <row r="72" spans="1:7" x14ac:dyDescent="0.25">
      <c r="A72" s="226"/>
      <c r="B72" s="230"/>
      <c r="C72" s="231"/>
      <c r="D72" s="232"/>
      <c r="E72" s="233"/>
      <c r="F72" s="233"/>
      <c r="G72" s="225"/>
    </row>
    <row r="73" spans="1:7" x14ac:dyDescent="0.25">
      <c r="A73" s="226"/>
      <c r="B73" s="230"/>
      <c r="C73" s="231"/>
      <c r="D73" s="232"/>
      <c r="E73" s="233"/>
      <c r="F73" s="233"/>
      <c r="G73" s="225"/>
    </row>
    <row r="74" spans="1:7" x14ac:dyDescent="0.25">
      <c r="A74" s="226"/>
      <c r="B74" s="230"/>
      <c r="C74" s="231"/>
      <c r="D74" s="232"/>
      <c r="E74" s="233"/>
      <c r="F74" s="233"/>
      <c r="G74" s="225"/>
    </row>
    <row r="75" spans="1:7" x14ac:dyDescent="0.25">
      <c r="A75" s="226"/>
      <c r="B75" s="230"/>
      <c r="C75" s="231"/>
      <c r="D75" s="232"/>
      <c r="E75" s="233"/>
      <c r="F75" s="233"/>
      <c r="G75" s="225"/>
    </row>
    <row r="76" spans="1:7" x14ac:dyDescent="0.25">
      <c r="A76" s="226"/>
      <c r="B76" s="230"/>
      <c r="C76" s="231"/>
      <c r="D76" s="232"/>
      <c r="E76" s="233"/>
      <c r="F76" s="233"/>
      <c r="G76" s="225"/>
    </row>
    <row r="77" spans="1:7" x14ac:dyDescent="0.25">
      <c r="A77" s="226"/>
      <c r="B77" s="230"/>
      <c r="C77" s="231"/>
      <c r="D77" s="232"/>
      <c r="E77" s="233"/>
      <c r="F77" s="233"/>
      <c r="G77" s="225"/>
    </row>
    <row r="78" spans="1:7" x14ac:dyDescent="0.25">
      <c r="A78" s="226"/>
      <c r="B78" s="230"/>
      <c r="C78" s="231"/>
      <c r="D78" s="232"/>
      <c r="E78" s="233"/>
      <c r="F78" s="233"/>
      <c r="G78" s="225"/>
    </row>
    <row r="79" spans="1:7" x14ac:dyDescent="0.25">
      <c r="A79" s="226"/>
      <c r="B79" s="230"/>
      <c r="C79" s="231"/>
      <c r="D79" s="232"/>
      <c r="E79" s="233"/>
      <c r="F79" s="233"/>
      <c r="G79" s="225"/>
    </row>
    <row r="80" spans="1:7" x14ac:dyDescent="0.25">
      <c r="A80" s="226"/>
      <c r="B80" s="230"/>
      <c r="C80" s="231"/>
      <c r="D80" s="232"/>
      <c r="E80" s="233"/>
      <c r="F80" s="233"/>
      <c r="G80" s="225"/>
    </row>
    <row r="81" spans="1:7" x14ac:dyDescent="0.25">
      <c r="A81" s="226"/>
      <c r="B81" s="230"/>
      <c r="C81" s="231"/>
      <c r="D81" s="232"/>
      <c r="E81" s="233"/>
      <c r="F81" s="233"/>
      <c r="G81" s="225"/>
    </row>
    <row r="82" spans="1:7" x14ac:dyDescent="0.25">
      <c r="A82" s="226"/>
      <c r="B82" s="230"/>
      <c r="C82" s="234"/>
      <c r="D82" s="232"/>
      <c r="E82" s="233"/>
      <c r="F82" s="233"/>
      <c r="G82" s="225"/>
    </row>
    <row r="83" spans="1:7" x14ac:dyDescent="0.25">
      <c r="A83" s="226"/>
      <c r="B83" s="230"/>
      <c r="C83" s="234"/>
      <c r="D83" s="232"/>
      <c r="E83" s="233"/>
      <c r="F83" s="233"/>
      <c r="G83" s="225"/>
    </row>
    <row r="84" spans="1:7" x14ac:dyDescent="0.25">
      <c r="A84" s="226"/>
      <c r="B84" s="230"/>
      <c r="C84" s="234"/>
      <c r="D84" s="232"/>
      <c r="E84" s="233"/>
      <c r="F84" s="233"/>
      <c r="G84" s="225"/>
    </row>
    <row r="85" spans="1:7" x14ac:dyDescent="0.25">
      <c r="A85" s="226"/>
      <c r="B85" s="230"/>
      <c r="C85" s="234"/>
      <c r="D85" s="232"/>
      <c r="E85" s="233"/>
      <c r="F85" s="233"/>
      <c r="G85" s="225"/>
    </row>
    <row r="86" spans="1:7" x14ac:dyDescent="0.25">
      <c r="A86" s="226"/>
      <c r="B86" s="230"/>
      <c r="C86" s="234"/>
      <c r="D86" s="232"/>
      <c r="E86" s="233"/>
      <c r="F86" s="233"/>
      <c r="G86" s="225"/>
    </row>
    <row r="87" spans="1:7" x14ac:dyDescent="0.25">
      <c r="A87" s="226"/>
      <c r="B87" s="230"/>
      <c r="C87" s="234"/>
      <c r="D87" s="232"/>
      <c r="E87" s="233"/>
      <c r="F87" s="233"/>
      <c r="G87" s="225"/>
    </row>
    <row r="88" spans="1:7" x14ac:dyDescent="0.25">
      <c r="A88" s="226"/>
      <c r="B88" s="230"/>
      <c r="C88" s="234"/>
      <c r="D88" s="232"/>
      <c r="E88" s="233"/>
      <c r="F88" s="233"/>
      <c r="G88" s="225"/>
    </row>
    <row r="89" spans="1:7" x14ac:dyDescent="0.25">
      <c r="A89" s="226"/>
      <c r="B89" s="230"/>
      <c r="C89" s="234"/>
      <c r="D89" s="232"/>
      <c r="E89" s="233"/>
      <c r="F89" s="233"/>
      <c r="G89" s="225"/>
    </row>
    <row r="90" spans="1:7" x14ac:dyDescent="0.25">
      <c r="A90" s="226"/>
      <c r="B90" s="230"/>
      <c r="C90" s="234"/>
      <c r="D90" s="232"/>
      <c r="E90" s="233"/>
      <c r="F90" s="233"/>
      <c r="G90" s="225"/>
    </row>
    <row r="91" spans="1:7" x14ac:dyDescent="0.25">
      <c r="A91" s="226"/>
      <c r="B91" s="230"/>
      <c r="C91" s="234"/>
      <c r="D91" s="232"/>
      <c r="E91" s="233"/>
      <c r="F91" s="233"/>
      <c r="G91" s="225"/>
    </row>
    <row r="92" spans="1:7" x14ac:dyDescent="0.25">
      <c r="A92" s="226"/>
      <c r="B92" s="230"/>
      <c r="C92" s="234"/>
      <c r="D92" s="232"/>
      <c r="E92" s="233"/>
      <c r="F92" s="233"/>
      <c r="G92" s="225"/>
    </row>
    <row r="93" spans="1:7" x14ac:dyDescent="0.25">
      <c r="A93" s="226"/>
      <c r="B93" s="230"/>
      <c r="C93" s="234"/>
      <c r="D93" s="232"/>
      <c r="E93" s="233"/>
      <c r="F93" s="233"/>
      <c r="G93" s="225"/>
    </row>
    <row r="94" spans="1:7" x14ac:dyDescent="0.25">
      <c r="A94" s="226"/>
      <c r="B94" s="230"/>
      <c r="C94" s="234"/>
      <c r="D94" s="232"/>
      <c r="E94" s="233"/>
      <c r="F94" s="233"/>
      <c r="G94" s="225"/>
    </row>
    <row r="95" spans="1:7" x14ac:dyDescent="0.25">
      <c r="A95" s="226"/>
      <c r="B95" s="230"/>
      <c r="C95" s="234"/>
      <c r="D95" s="232"/>
      <c r="E95" s="233"/>
      <c r="F95" s="233"/>
      <c r="G95" s="225"/>
    </row>
    <row r="96" spans="1:7" x14ac:dyDescent="0.25">
      <c r="A96" s="226"/>
      <c r="B96" s="230"/>
      <c r="C96" s="234"/>
      <c r="D96" s="232"/>
      <c r="E96" s="233"/>
      <c r="F96" s="233"/>
      <c r="G96" s="225"/>
    </row>
    <row r="97" spans="1:7" x14ac:dyDescent="0.25">
      <c r="A97" s="226"/>
      <c r="B97" s="230"/>
      <c r="C97" s="234"/>
      <c r="D97" s="232"/>
      <c r="E97" s="233"/>
      <c r="F97" s="233"/>
      <c r="G97" s="225"/>
    </row>
    <row r="98" spans="1:7" x14ac:dyDescent="0.25">
      <c r="A98" s="226"/>
      <c r="B98" s="230"/>
      <c r="C98" s="234"/>
      <c r="D98" s="232"/>
      <c r="E98" s="233"/>
      <c r="F98" s="233"/>
    </row>
    <row r="99" spans="1:7" x14ac:dyDescent="0.25">
      <c r="B99" s="235"/>
      <c r="C99" s="234"/>
      <c r="D99" s="232"/>
      <c r="E99" s="233"/>
      <c r="F99" s="233"/>
    </row>
    <row r="100" spans="1:7" x14ac:dyDescent="0.25">
      <c r="E100" s="233"/>
    </row>
  </sheetData>
  <mergeCells count="3">
    <mergeCell ref="A1:G1"/>
    <mergeCell ref="A2:G2"/>
    <mergeCell ref="A3:G3"/>
  </mergeCells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R - celkový</vt:lpstr>
      <vt:lpstr>VzorPolozky</vt:lpstr>
      <vt:lpstr>Budova B</vt:lpstr>
      <vt:lpstr>EL</vt:lpstr>
      <vt:lpstr>'R - celkový'!CelkemDPHVypocet</vt:lpstr>
      <vt:lpstr>CenaCelkem</vt:lpstr>
      <vt:lpstr>CenaCelkemBezDPH</vt:lpstr>
      <vt:lpstr>'R - celkový'!CenaCelkemVypocet</vt:lpstr>
      <vt:lpstr>cisloobjektu</vt:lpstr>
      <vt:lpstr>'R - celkový'!CisloStavby</vt:lpstr>
      <vt:lpstr>CisloStavebnihoRozpoctu</vt:lpstr>
      <vt:lpstr>dadresa</vt:lpstr>
      <vt:lpstr>'R - celkový'!DIČ</vt:lpstr>
      <vt:lpstr>dmisto</vt:lpstr>
      <vt:lpstr>DPHSni</vt:lpstr>
      <vt:lpstr>DPHZakl</vt:lpstr>
      <vt:lpstr>'R - celkový'!dpsc</vt:lpstr>
      <vt:lpstr>'R - celkový'!IČO</vt:lpstr>
      <vt:lpstr>Mena</vt:lpstr>
      <vt:lpstr>MistoStavby</vt:lpstr>
      <vt:lpstr>nazevobjektu</vt:lpstr>
      <vt:lpstr>'R - celkový'!NazevStavby</vt:lpstr>
      <vt:lpstr>NazevStavebnihoRozpoctu</vt:lpstr>
      <vt:lpstr>oadresa</vt:lpstr>
      <vt:lpstr>'R - celkový'!Objednatel</vt:lpstr>
      <vt:lpstr>'R - celkový'!Objekt</vt:lpstr>
      <vt:lpstr>'Budova B'!Oblast_tisku</vt:lpstr>
      <vt:lpstr>'R - celkový'!Oblast_tisku</vt:lpstr>
      <vt:lpstr>'R - celkový'!odic</vt:lpstr>
      <vt:lpstr>'R - celkový'!oico</vt:lpstr>
      <vt:lpstr>'R - celkový'!omisto</vt:lpstr>
      <vt:lpstr>'R - celkový'!onazev</vt:lpstr>
      <vt:lpstr>'R - celkový'!opsc</vt:lpstr>
      <vt:lpstr>padresa</vt:lpstr>
      <vt:lpstr>pdic</vt:lpstr>
      <vt:lpstr>pico</vt:lpstr>
      <vt:lpstr>pmisto</vt:lpstr>
      <vt:lpstr>PoptavkaID</vt:lpstr>
      <vt:lpstr>pPSC</vt:lpstr>
      <vt:lpstr>Projektant</vt:lpstr>
      <vt:lpstr>'R - celkový'!SazbaDPH1</vt:lpstr>
      <vt:lpstr>'R - celkový'!SazbaDPH2</vt:lpstr>
      <vt:lpstr>Vypracoval</vt:lpstr>
      <vt:lpstr>ZakladDPHSni</vt:lpstr>
      <vt:lpstr>'R - celkový'!ZakladDPHSniVypocet</vt:lpstr>
      <vt:lpstr>ZakladDPHZakl</vt:lpstr>
      <vt:lpstr>'R - celkový'!ZakladDPHZaklVypocet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LYNX</dc:creator>
  <cp:lastModifiedBy>LYNX</cp:lastModifiedBy>
  <cp:lastPrinted>2022-10-07T08:50:27Z</cp:lastPrinted>
  <dcterms:created xsi:type="dcterms:W3CDTF">2009-04-08T07:15:50Z</dcterms:created>
  <dcterms:modified xsi:type="dcterms:W3CDTF">2022-10-07T08:50:29Z</dcterms:modified>
</cp:coreProperties>
</file>